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C:\Users\Usuario\Desktop\04 SAIC\02 PROCESOS SAIC (desde enero 2023)\04 INDICADORES SCORECARD\"/>
    </mc:Choice>
  </mc:AlternateContent>
  <xr:revisionPtr revIDLastSave="0" documentId="13_ncr:1_{536B0322-B32C-4613-894F-6CB865610862}" xr6:coauthVersionLast="47" xr6:coauthVersionMax="47" xr10:uidLastSave="{00000000-0000-0000-0000-000000000000}"/>
  <bookViews>
    <workbookView xWindow="-108" yWindow="-108" windowWidth="23256" windowHeight="12456" tabRatio="718" activeTab="14" xr2:uid="{00000000-000D-0000-FFFF-FFFF00000000}"/>
  </bookViews>
  <sheets>
    <sheet name="INDICE" sheetId="1" r:id="rId1"/>
    <sheet name="P-ES004-ECO" sheetId="2" r:id="rId2"/>
    <sheet name="P-ES005-ECO" sheetId="3" r:id="rId3"/>
    <sheet name="P-ES006-ECO" sheetId="4" r:id="rId4"/>
    <sheet name="PCL-009-ECO" sheetId="5" r:id="rId5"/>
    <sheet name="PCL-010-ECO" sheetId="7" r:id="rId6"/>
    <sheet name="PCL-011-ECO" sheetId="8" r:id="rId7"/>
    <sheet name="PCL-012-ECO" sheetId="9" r:id="rId8"/>
    <sheet name="PRCL-001-ECO" sheetId="17" r:id="rId9"/>
    <sheet name="P-SO005-ECO" sheetId="10" r:id="rId10"/>
    <sheet name="PR-SO005-ECO" sheetId="11" r:id="rId11"/>
    <sheet name="PR-SO006-ECO" sheetId="12" r:id="rId12"/>
    <sheet name="PR-SO007-ECO" sheetId="13" r:id="rId13"/>
    <sheet name="PR-SO008-ECO" sheetId="14" r:id="rId14"/>
    <sheet name="PR-SO009-ECO"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50" i="17" l="1"/>
  <c r="K50" i="17"/>
  <c r="H50" i="17"/>
  <c r="E50" i="17"/>
  <c r="N48" i="17"/>
  <c r="K48" i="17"/>
  <c r="H48" i="17"/>
  <c r="E48" i="17"/>
  <c r="E44" i="17"/>
  <c r="E45" i="17"/>
  <c r="E43" i="17"/>
  <c r="N40" i="17"/>
  <c r="K40" i="17"/>
  <c r="H40" i="17"/>
  <c r="E40" i="17"/>
  <c r="D40" i="17"/>
  <c r="C40" i="17"/>
  <c r="L40" i="17"/>
  <c r="E38" i="17"/>
  <c r="E39" i="17"/>
  <c r="E37" i="17"/>
  <c r="K21" i="5"/>
  <c r="K22" i="5"/>
  <c r="K20" i="5"/>
  <c r="K19" i="5"/>
  <c r="K11" i="5"/>
  <c r="K12" i="5"/>
  <c r="K13" i="5"/>
  <c r="K14" i="5"/>
  <c r="K15" i="5"/>
  <c r="K10" i="5"/>
  <c r="H20" i="5"/>
  <c r="H19" i="5"/>
  <c r="H11" i="5"/>
  <c r="H12" i="5"/>
  <c r="H13" i="5"/>
  <c r="H14" i="5"/>
  <c r="H15" i="5"/>
  <c r="H10" i="5"/>
  <c r="E20" i="5"/>
  <c r="E19" i="5"/>
  <c r="E11" i="5"/>
  <c r="E12" i="5"/>
  <c r="E13" i="5"/>
  <c r="E14" i="5"/>
  <c r="E15" i="5"/>
  <c r="E10" i="5"/>
  <c r="AD13" i="3"/>
  <c r="C12" i="2"/>
  <c r="D12" i="2"/>
  <c r="E12" i="2"/>
  <c r="F12" i="2"/>
  <c r="G12" i="2"/>
  <c r="H12" i="2"/>
  <c r="I12" i="2"/>
  <c r="J12" i="2"/>
  <c r="K12" i="2"/>
  <c r="L12" i="2"/>
  <c r="G16" i="11"/>
  <c r="C18" i="3"/>
  <c r="D18" i="3"/>
  <c r="E18" i="3" s="1"/>
  <c r="E20" i="3"/>
  <c r="E23" i="3"/>
  <c r="E24" i="3"/>
  <c r="E25" i="3"/>
  <c r="E27" i="3"/>
  <c r="E28" i="3"/>
  <c r="E29" i="3"/>
  <c r="E33" i="3"/>
  <c r="C20" i="10" l="1"/>
  <c r="C14" i="10"/>
  <c r="D28" i="17"/>
  <c r="C28" i="17"/>
  <c r="D21" i="17"/>
  <c r="C21" i="17"/>
  <c r="D15" i="17"/>
  <c r="D30" i="17" s="1"/>
  <c r="C15" i="17"/>
  <c r="E15" i="17" s="1"/>
  <c r="E28" i="17"/>
  <c r="E27" i="17"/>
  <c r="E26" i="17"/>
  <c r="E25" i="17"/>
  <c r="E24" i="17"/>
  <c r="E21" i="17"/>
  <c r="E20" i="17"/>
  <c r="E19" i="17"/>
  <c r="E18" i="17"/>
  <c r="E14" i="17"/>
  <c r="E13" i="17"/>
  <c r="E12" i="17"/>
  <c r="C21" i="8"/>
  <c r="D18" i="7"/>
  <c r="C18" i="7"/>
  <c r="D23" i="5"/>
  <c r="C23" i="5"/>
  <c r="D16" i="5"/>
  <c r="C16" i="5"/>
  <c r="F18" i="3"/>
  <c r="F18" i="7"/>
  <c r="E18" i="7"/>
  <c r="G18" i="3"/>
  <c r="H18" i="3" s="1"/>
  <c r="H29" i="3"/>
  <c r="H28" i="3"/>
  <c r="H27" i="3"/>
  <c r="D14" i="10"/>
  <c r="H27" i="17"/>
  <c r="H26" i="17"/>
  <c r="H25" i="17"/>
  <c r="H24" i="17"/>
  <c r="G28" i="17"/>
  <c r="F28" i="17"/>
  <c r="H28" i="17" s="1"/>
  <c r="G21" i="17"/>
  <c r="F21" i="17"/>
  <c r="H21" i="17" s="1"/>
  <c r="H20" i="17"/>
  <c r="H19" i="17"/>
  <c r="H18" i="17"/>
  <c r="G15" i="17"/>
  <c r="F15" i="17"/>
  <c r="H13" i="17"/>
  <c r="H14" i="17"/>
  <c r="H12" i="17"/>
  <c r="C30" i="17" l="1"/>
  <c r="E30" i="17" s="1"/>
  <c r="G30" i="17"/>
  <c r="E16" i="5"/>
  <c r="D25" i="5"/>
  <c r="E23" i="5"/>
  <c r="H15" i="17"/>
  <c r="F30" i="17"/>
  <c r="H30" i="17" s="1"/>
  <c r="C25" i="5"/>
  <c r="H24" i="3"/>
  <c r="D14" i="16"/>
  <c r="F41" i="9"/>
  <c r="G21" i="8"/>
  <c r="H25" i="3"/>
  <c r="E25" i="5" l="1"/>
  <c r="H23" i="3"/>
  <c r="H33" i="3"/>
  <c r="G23" i="5"/>
  <c r="F23" i="5"/>
  <c r="G16" i="5"/>
  <c r="F16" i="5"/>
  <c r="F25" i="5" s="1"/>
  <c r="D15" i="4"/>
  <c r="D12" i="4"/>
  <c r="H34" i="3"/>
  <c r="K23" i="3"/>
  <c r="K20" i="3"/>
  <c r="G25" i="5" l="1"/>
  <c r="H16" i="5"/>
  <c r="H23" i="5"/>
  <c r="H25" i="5"/>
  <c r="K24" i="3"/>
  <c r="K31" i="3"/>
  <c r="D27" i="12"/>
  <c r="K26" i="17"/>
  <c r="K25" i="17"/>
  <c r="K24" i="17"/>
  <c r="J28" i="17"/>
  <c r="I28" i="17"/>
  <c r="K28" i="17" s="1"/>
  <c r="J21" i="17"/>
  <c r="I21" i="17"/>
  <c r="K21" i="17" s="1"/>
  <c r="K20" i="17"/>
  <c r="K19" i="17"/>
  <c r="K18" i="17"/>
  <c r="J15" i="17"/>
  <c r="I15" i="17"/>
  <c r="K14" i="17"/>
  <c r="K13" i="17"/>
  <c r="K12" i="17"/>
  <c r="H18" i="7"/>
  <c r="G18" i="7"/>
  <c r="H41" i="9"/>
  <c r="I41" i="9"/>
  <c r="J41" i="9"/>
  <c r="G41" i="9"/>
  <c r="J18" i="3"/>
  <c r="I18" i="3"/>
  <c r="K34" i="3"/>
  <c r="K33" i="3"/>
  <c r="K32" i="3"/>
  <c r="K25" i="3"/>
  <c r="K21" i="8"/>
  <c r="N21" i="8" s="1"/>
  <c r="J30" i="17" l="1"/>
  <c r="I30" i="17"/>
  <c r="K30" i="17" s="1"/>
  <c r="K15" i="17"/>
  <c r="K18" i="3"/>
  <c r="J23" i="5"/>
  <c r="I23" i="5"/>
  <c r="J16" i="5"/>
  <c r="I16" i="5"/>
  <c r="G14" i="16"/>
  <c r="F14" i="16"/>
  <c r="E14" i="16"/>
  <c r="V28" i="17"/>
  <c r="U28" i="17"/>
  <c r="W28" i="17" s="1"/>
  <c r="S28" i="17"/>
  <c r="R28" i="17"/>
  <c r="P28" i="17"/>
  <c r="O28" i="17"/>
  <c r="Q26" i="17"/>
  <c r="Q27" i="17"/>
  <c r="Q28" i="17" l="1"/>
  <c r="K16" i="5"/>
  <c r="K23" i="5"/>
  <c r="T28" i="17"/>
  <c r="J25" i="5"/>
  <c r="I25" i="5"/>
  <c r="D70" i="9"/>
  <c r="E70" i="9"/>
  <c r="F70" i="9"/>
  <c r="G70" i="9"/>
  <c r="H70" i="9"/>
  <c r="I70" i="9"/>
  <c r="J70" i="9"/>
  <c r="K70" i="9"/>
  <c r="L70" i="9"/>
  <c r="M70" i="9"/>
  <c r="N70" i="9"/>
  <c r="O70" i="9"/>
  <c r="P70" i="9"/>
  <c r="Q70" i="9"/>
  <c r="R70" i="9"/>
  <c r="S48" i="9"/>
  <c r="T48" i="9"/>
  <c r="U48" i="9"/>
  <c r="V48" i="9"/>
  <c r="O48" i="9"/>
  <c r="P48" i="9"/>
  <c r="Q48" i="9"/>
  <c r="R48" i="9"/>
  <c r="C70" i="9"/>
  <c r="W45" i="5"/>
  <c r="V45" i="5"/>
  <c r="U45" i="5"/>
  <c r="T45" i="5"/>
  <c r="S45" i="5"/>
  <c r="L45" i="5"/>
  <c r="M45" i="5"/>
  <c r="N45" i="5"/>
  <c r="O45" i="5"/>
  <c r="K45" i="5"/>
  <c r="M21" i="17"/>
  <c r="L21" i="17"/>
  <c r="N19" i="17"/>
  <c r="N20" i="17"/>
  <c r="N18" i="17"/>
  <c r="M15" i="17"/>
  <c r="M28" i="17"/>
  <c r="N26" i="17"/>
  <c r="N27" i="17"/>
  <c r="L48" i="9"/>
  <c r="M48" i="9"/>
  <c r="N48" i="9"/>
  <c r="K48" i="9"/>
  <c r="L28" i="17"/>
  <c r="O25" i="12"/>
  <c r="N25" i="12"/>
  <c r="M25" i="12"/>
  <c r="L25" i="12"/>
  <c r="K25" i="12"/>
  <c r="O18" i="12"/>
  <c r="N18" i="12"/>
  <c r="M18" i="12"/>
  <c r="L18" i="12"/>
  <c r="L27" i="12" s="1"/>
  <c r="K18" i="12"/>
  <c r="K27" i="12" s="1"/>
  <c r="R24" i="12"/>
  <c r="R23" i="12"/>
  <c r="R22" i="12"/>
  <c r="R21" i="12"/>
  <c r="R17" i="12"/>
  <c r="R16" i="12"/>
  <c r="R15" i="12"/>
  <c r="R14" i="12"/>
  <c r="R13" i="12"/>
  <c r="R12" i="12"/>
  <c r="F20" i="10"/>
  <c r="F17" i="10"/>
  <c r="F14" i="10"/>
  <c r="N25" i="17"/>
  <c r="N24" i="17"/>
  <c r="L15" i="17"/>
  <c r="N14" i="17"/>
  <c r="N13" i="17"/>
  <c r="N12" i="17"/>
  <c r="N41" i="9"/>
  <c r="M41" i="9"/>
  <c r="L41" i="9"/>
  <c r="K41" i="9"/>
  <c r="O21" i="8"/>
  <c r="R21" i="8" s="1"/>
  <c r="K25" i="5" l="1"/>
  <c r="M27" i="12"/>
  <c r="N15" i="17"/>
  <c r="N28" i="17"/>
  <c r="O27" i="12"/>
  <c r="M30" i="17"/>
  <c r="N21" i="17"/>
  <c r="L30" i="17"/>
  <c r="N30" i="17" s="1"/>
  <c r="N27" i="12"/>
  <c r="L50" i="9"/>
  <c r="N50" i="9"/>
  <c r="K50" i="9"/>
  <c r="M50" i="9"/>
  <c r="J18" i="7" l="1"/>
  <c r="I18" i="7"/>
  <c r="D45" i="5"/>
  <c r="E45" i="5"/>
  <c r="F45" i="5"/>
  <c r="G45" i="5"/>
  <c r="C45" i="5"/>
  <c r="J44" i="5"/>
  <c r="I44" i="5"/>
  <c r="H44" i="5"/>
  <c r="J43" i="5"/>
  <c r="I43" i="5"/>
  <c r="H43" i="5"/>
  <c r="J42" i="5"/>
  <c r="I42" i="5"/>
  <c r="H42" i="5"/>
  <c r="J41" i="5"/>
  <c r="I41" i="5"/>
  <c r="H41" i="5"/>
  <c r="G38" i="5"/>
  <c r="F38" i="5"/>
  <c r="E38" i="5"/>
  <c r="D38" i="5"/>
  <c r="C38" i="5"/>
  <c r="J37" i="5"/>
  <c r="I37" i="5"/>
  <c r="H37" i="5"/>
  <c r="J36" i="5"/>
  <c r="I36" i="5"/>
  <c r="H36" i="5"/>
  <c r="J35" i="5"/>
  <c r="I35" i="5"/>
  <c r="H35" i="5"/>
  <c r="J34" i="5"/>
  <c r="I34" i="5"/>
  <c r="H34" i="5"/>
  <c r="J33" i="5"/>
  <c r="I33" i="5"/>
  <c r="H33" i="5"/>
  <c r="J32" i="5"/>
  <c r="I32" i="5"/>
  <c r="H32" i="5"/>
  <c r="F15" i="4"/>
  <c r="F12" i="4"/>
  <c r="N34" i="3"/>
  <c r="N33" i="3"/>
  <c r="N32" i="3"/>
  <c r="N31" i="3"/>
  <c r="N25" i="3"/>
  <c r="N24" i="3"/>
  <c r="N23" i="3"/>
  <c r="N20" i="3"/>
  <c r="M18" i="3"/>
  <c r="L18" i="3"/>
  <c r="Q34" i="3"/>
  <c r="Q33" i="3"/>
  <c r="Q32" i="3"/>
  <c r="Q31" i="3"/>
  <c r="Q25" i="3"/>
  <c r="Q24" i="3"/>
  <c r="Q23" i="3"/>
  <c r="Q20" i="3"/>
  <c r="P18" i="3"/>
  <c r="Q18" i="3" s="1"/>
  <c r="O18" i="3"/>
  <c r="F47" i="5" l="1"/>
  <c r="G47" i="5"/>
  <c r="C47" i="5"/>
  <c r="E47" i="5"/>
  <c r="D47" i="5"/>
  <c r="N18" i="3"/>
  <c r="AR31" i="13"/>
  <c r="AQ31" i="13"/>
  <c r="AP31" i="13"/>
  <c r="AR30" i="13"/>
  <c r="AQ30" i="13"/>
  <c r="AP30" i="13"/>
  <c r="AR29" i="13"/>
  <c r="AQ29" i="13"/>
  <c r="AP29" i="13"/>
  <c r="AR28" i="13"/>
  <c r="AQ28" i="13"/>
  <c r="AP28" i="13"/>
  <c r="AR24" i="13"/>
  <c r="AQ24" i="13"/>
  <c r="AP24" i="13"/>
  <c r="AR23" i="13"/>
  <c r="AQ23" i="13"/>
  <c r="AP23" i="13"/>
  <c r="AR22" i="13"/>
  <c r="AQ22" i="13"/>
  <c r="AP22" i="13"/>
  <c r="AR21" i="13"/>
  <c r="AQ21" i="13"/>
  <c r="AP21" i="13"/>
  <c r="AR20" i="13"/>
  <c r="AQ20" i="13"/>
  <c r="AP20" i="13"/>
  <c r="AR19" i="13"/>
  <c r="AQ19" i="13"/>
  <c r="AP19" i="13"/>
  <c r="W25" i="12"/>
  <c r="V25" i="12"/>
  <c r="U25" i="12"/>
  <c r="T25" i="12"/>
  <c r="S25" i="12"/>
  <c r="Z24" i="12"/>
  <c r="Y24" i="12"/>
  <c r="X24" i="12"/>
  <c r="Z23" i="12"/>
  <c r="Y23" i="12"/>
  <c r="X23" i="12"/>
  <c r="Z22" i="12"/>
  <c r="Y22" i="12"/>
  <c r="X22" i="12"/>
  <c r="Z21" i="12"/>
  <c r="Y21" i="12"/>
  <c r="X21" i="12"/>
  <c r="W18" i="12"/>
  <c r="W27" i="12" s="1"/>
  <c r="V18" i="12"/>
  <c r="U18" i="12"/>
  <c r="U27" i="12" s="1"/>
  <c r="T18" i="12"/>
  <c r="T27" i="12" s="1"/>
  <c r="S18" i="12"/>
  <c r="S27" i="12" s="1"/>
  <c r="Z17" i="12"/>
  <c r="Y17" i="12"/>
  <c r="X17" i="12"/>
  <c r="Z16" i="12"/>
  <c r="Y16" i="12"/>
  <c r="X16" i="12"/>
  <c r="Z15" i="12"/>
  <c r="Y15" i="12"/>
  <c r="X15" i="12"/>
  <c r="Z14" i="12"/>
  <c r="Y14" i="12"/>
  <c r="X14" i="12"/>
  <c r="Z13" i="12"/>
  <c r="Y13" i="12"/>
  <c r="X13" i="12"/>
  <c r="Z12" i="12"/>
  <c r="Y12" i="12"/>
  <c r="X12" i="12"/>
  <c r="AE25" i="12"/>
  <c r="AD25" i="12"/>
  <c r="AC25" i="12"/>
  <c r="AB25" i="12"/>
  <c r="AA25" i="12"/>
  <c r="AH24" i="12"/>
  <c r="AG24" i="12"/>
  <c r="AF24" i="12"/>
  <c r="AH23" i="12"/>
  <c r="AG23" i="12"/>
  <c r="AF23" i="12"/>
  <c r="AH22" i="12"/>
  <c r="AG22" i="12"/>
  <c r="AF22" i="12"/>
  <c r="AH21" i="12"/>
  <c r="AG21" i="12"/>
  <c r="AF21" i="12"/>
  <c r="AE18" i="12"/>
  <c r="AE27" i="12" s="1"/>
  <c r="AD18" i="12"/>
  <c r="AC18" i="12"/>
  <c r="AB18" i="12"/>
  <c r="AA18" i="12"/>
  <c r="AA27" i="12" s="1"/>
  <c r="AH17" i="12"/>
  <c r="AG17" i="12"/>
  <c r="AF17" i="12"/>
  <c r="AH16" i="12"/>
  <c r="AG16" i="12"/>
  <c r="AF16" i="12"/>
  <c r="AH15" i="12"/>
  <c r="AG15" i="12"/>
  <c r="AF15" i="12"/>
  <c r="AH14" i="12"/>
  <c r="AG14" i="12"/>
  <c r="AF14" i="12"/>
  <c r="AH13" i="12"/>
  <c r="AG13" i="12"/>
  <c r="AF13" i="12"/>
  <c r="AH12" i="12"/>
  <c r="AG12" i="12"/>
  <c r="AF12" i="12"/>
  <c r="Q45" i="12"/>
  <c r="P45" i="12"/>
  <c r="Q44" i="12"/>
  <c r="P44" i="12"/>
  <c r="Q43" i="12"/>
  <c r="P43" i="12"/>
  <c r="Q42" i="12"/>
  <c r="P42" i="12"/>
  <c r="H43" i="12"/>
  <c r="H44" i="12"/>
  <c r="H45" i="12"/>
  <c r="H42" i="12"/>
  <c r="I43" i="12"/>
  <c r="I44" i="12"/>
  <c r="I45" i="12"/>
  <c r="I42" i="12"/>
  <c r="Q38" i="12"/>
  <c r="P38" i="12"/>
  <c r="Q37" i="12"/>
  <c r="P37" i="12"/>
  <c r="Q36" i="12"/>
  <c r="P36" i="12"/>
  <c r="Q35" i="12"/>
  <c r="P35" i="12"/>
  <c r="Q34" i="12"/>
  <c r="P34" i="12"/>
  <c r="Q33" i="12"/>
  <c r="P33" i="12"/>
  <c r="H34" i="12"/>
  <c r="H35" i="12"/>
  <c r="H36" i="12"/>
  <c r="H37" i="12"/>
  <c r="H38" i="12"/>
  <c r="H33" i="12"/>
  <c r="I34" i="12"/>
  <c r="I35" i="12"/>
  <c r="I36" i="12"/>
  <c r="I37" i="12"/>
  <c r="I38" i="12"/>
  <c r="I33" i="12"/>
  <c r="O46" i="12"/>
  <c r="N46" i="12"/>
  <c r="M46" i="12"/>
  <c r="L46" i="12"/>
  <c r="K46" i="12"/>
  <c r="O39" i="12"/>
  <c r="N39" i="12"/>
  <c r="M39" i="12"/>
  <c r="L39" i="12"/>
  <c r="K39" i="12"/>
  <c r="K48" i="12" s="1"/>
  <c r="G46" i="12"/>
  <c r="F46" i="12"/>
  <c r="E46" i="12"/>
  <c r="D46" i="12"/>
  <c r="C46" i="12"/>
  <c r="G39" i="12"/>
  <c r="F39" i="12"/>
  <c r="E39" i="12"/>
  <c r="D39" i="12"/>
  <c r="C39" i="12"/>
  <c r="Q12" i="17"/>
  <c r="Q13" i="17"/>
  <c r="Q14" i="17"/>
  <c r="Q24" i="17"/>
  <c r="T12" i="17"/>
  <c r="T13" i="17"/>
  <c r="T14" i="17"/>
  <c r="T24" i="17"/>
  <c r="T25" i="17"/>
  <c r="T26" i="17"/>
  <c r="T27" i="17"/>
  <c r="W12" i="17"/>
  <c r="W13" i="17"/>
  <c r="W14" i="17"/>
  <c r="W24" i="17"/>
  <c r="W26" i="17"/>
  <c r="W27" i="17"/>
  <c r="N37" i="17"/>
  <c r="N38" i="17"/>
  <c r="N39" i="17"/>
  <c r="N43" i="17"/>
  <c r="N44" i="17"/>
  <c r="N45" i="17"/>
  <c r="N46" i="17"/>
  <c r="N47" i="17"/>
  <c r="K37" i="17"/>
  <c r="K38" i="17"/>
  <c r="K39" i="17"/>
  <c r="K43" i="17"/>
  <c r="K44" i="17"/>
  <c r="K45" i="17"/>
  <c r="K46" i="17"/>
  <c r="K47" i="17"/>
  <c r="H37" i="17"/>
  <c r="H38" i="17"/>
  <c r="H39" i="17"/>
  <c r="H43" i="17"/>
  <c r="H44" i="17"/>
  <c r="H45" i="17"/>
  <c r="G20" i="10"/>
  <c r="G17" i="10"/>
  <c r="G14" i="10"/>
  <c r="P15" i="17"/>
  <c r="P30" i="17" s="1"/>
  <c r="O15" i="17"/>
  <c r="Q15" i="17" s="1"/>
  <c r="R41" i="9"/>
  <c r="Q41" i="9"/>
  <c r="P41" i="9"/>
  <c r="O41" i="9"/>
  <c r="G37" i="8"/>
  <c r="O38" i="5"/>
  <c r="Z44" i="5"/>
  <c r="Y44" i="5"/>
  <c r="X44" i="5"/>
  <c r="Y43" i="5"/>
  <c r="X43" i="5"/>
  <c r="Z42" i="5"/>
  <c r="Y42" i="5"/>
  <c r="X42" i="5"/>
  <c r="Z41" i="5"/>
  <c r="Y41" i="5"/>
  <c r="X41" i="5"/>
  <c r="W38" i="5"/>
  <c r="V38" i="5"/>
  <c r="U38" i="5"/>
  <c r="U47" i="5" s="1"/>
  <c r="T38" i="5"/>
  <c r="T47" i="5" s="1"/>
  <c r="S38" i="5"/>
  <c r="S47" i="5" s="1"/>
  <c r="Z37" i="5"/>
  <c r="Y37" i="5"/>
  <c r="X37" i="5"/>
  <c r="Z36" i="5"/>
  <c r="Y36" i="5"/>
  <c r="X36" i="5"/>
  <c r="Z35" i="5"/>
  <c r="Y35" i="5"/>
  <c r="X35" i="5"/>
  <c r="Z34" i="5"/>
  <c r="Y34" i="5"/>
  <c r="X34" i="5"/>
  <c r="Z33" i="5"/>
  <c r="Y33" i="5"/>
  <c r="X33" i="5"/>
  <c r="Z32" i="5"/>
  <c r="Y32" i="5"/>
  <c r="X32" i="5"/>
  <c r="K15" i="4"/>
  <c r="J15" i="4"/>
  <c r="I15" i="4"/>
  <c r="H15" i="4"/>
  <c r="G15" i="4"/>
  <c r="L15" i="4"/>
  <c r="R15" i="17"/>
  <c r="S15" i="17"/>
  <c r="S30" i="17" s="1"/>
  <c r="V15" i="17"/>
  <c r="V30" i="17" s="1"/>
  <c r="U15" i="17"/>
  <c r="W15" i="17" s="1"/>
  <c r="M40" i="17"/>
  <c r="M50" i="17" s="1"/>
  <c r="J40" i="17"/>
  <c r="J50" i="17" s="1"/>
  <c r="I40" i="17"/>
  <c r="G40" i="17"/>
  <c r="G50" i="17" s="1"/>
  <c r="F40" i="17"/>
  <c r="D50" i="17"/>
  <c r="AM59" i="5"/>
  <c r="T15" i="17" l="1"/>
  <c r="G48" i="12"/>
  <c r="E48" i="12"/>
  <c r="C48" i="12"/>
  <c r="AB27" i="12"/>
  <c r="O48" i="12"/>
  <c r="AC27" i="12"/>
  <c r="R50" i="9"/>
  <c r="V47" i="5"/>
  <c r="W47" i="5"/>
  <c r="V27" i="12"/>
  <c r="AD27" i="12"/>
  <c r="L48" i="12"/>
  <c r="N48" i="12"/>
  <c r="D48" i="12"/>
  <c r="F48" i="12"/>
  <c r="M48" i="12"/>
  <c r="O30" i="17"/>
  <c r="Q30" i="17" s="1"/>
  <c r="Q50" i="9"/>
  <c r="P50" i="9"/>
  <c r="O50" i="9"/>
  <c r="L17" i="10"/>
  <c r="L14" i="10"/>
  <c r="L18" i="7"/>
  <c r="K18" i="7"/>
  <c r="K17" i="10"/>
  <c r="K14" i="10"/>
  <c r="I20" i="10"/>
  <c r="I17" i="10"/>
  <c r="J17" i="10"/>
  <c r="I14" i="10"/>
  <c r="J14" i="10"/>
  <c r="F63" i="9"/>
  <c r="E63" i="9"/>
  <c r="D63" i="9"/>
  <c r="C63" i="9"/>
  <c r="N63" i="9"/>
  <c r="N72" i="9" s="1"/>
  <c r="M63" i="9"/>
  <c r="M72" i="9" s="1"/>
  <c r="L63" i="9"/>
  <c r="K63" i="9"/>
  <c r="J63" i="9"/>
  <c r="I63" i="9"/>
  <c r="H63" i="9"/>
  <c r="G63" i="9"/>
  <c r="G72" i="9" l="1"/>
  <c r="H72" i="9"/>
  <c r="I72" i="9"/>
  <c r="E72" i="9"/>
  <c r="J72" i="9"/>
  <c r="L72" i="9"/>
  <c r="D72" i="9"/>
  <c r="C72" i="9"/>
  <c r="K72" i="9"/>
  <c r="F72" i="9"/>
  <c r="R30" i="17" l="1"/>
  <c r="T30" i="17" s="1"/>
  <c r="O47" i="5"/>
  <c r="N38" i="5"/>
  <c r="M38" i="5"/>
  <c r="L38" i="5"/>
  <c r="K38" i="5"/>
  <c r="AI19" i="13" l="1"/>
  <c r="AK31" i="13"/>
  <c r="AJ31" i="13"/>
  <c r="AI31" i="13"/>
  <c r="AK30" i="13"/>
  <c r="AJ30" i="13"/>
  <c r="AI30" i="13"/>
  <c r="AK29" i="13"/>
  <c r="AJ29" i="13"/>
  <c r="AI29" i="13"/>
  <c r="AK28" i="13"/>
  <c r="AJ28" i="13"/>
  <c r="AI28" i="13"/>
  <c r="AK24" i="13"/>
  <c r="AJ24" i="13"/>
  <c r="AI24" i="13"/>
  <c r="AK23" i="13"/>
  <c r="AJ23" i="13"/>
  <c r="AI23" i="13"/>
  <c r="AK22" i="13"/>
  <c r="AJ22" i="13"/>
  <c r="AI22" i="13"/>
  <c r="AK21" i="13"/>
  <c r="AJ21" i="13"/>
  <c r="AI21" i="13"/>
  <c r="AK20" i="13"/>
  <c r="AJ20" i="13"/>
  <c r="AI20" i="13"/>
  <c r="AK19" i="13"/>
  <c r="AJ19" i="13"/>
  <c r="AN53" i="5" l="1"/>
  <c r="H12" i="4"/>
  <c r="I12" i="4"/>
  <c r="J12" i="4"/>
  <c r="L12" i="4"/>
  <c r="K12" i="4"/>
  <c r="V41" i="9"/>
  <c r="U41" i="9"/>
  <c r="T41" i="9"/>
  <c r="S41" i="9"/>
  <c r="AD18" i="3"/>
  <c r="AE18" i="3"/>
  <c r="H17" i="10"/>
  <c r="H20" i="10"/>
  <c r="H14" i="10"/>
  <c r="K37" i="8"/>
  <c r="O37" i="8"/>
  <c r="S37" i="8"/>
  <c r="W37" i="8"/>
  <c r="S50" i="9" l="1"/>
  <c r="T50" i="9"/>
  <c r="U50" i="9"/>
  <c r="AF18" i="3"/>
  <c r="V50" i="9"/>
  <c r="G19" i="13"/>
  <c r="U30" i="17"/>
  <c r="W30" i="17" s="1"/>
  <c r="L48" i="17"/>
  <c r="L50" i="17" s="1"/>
  <c r="I48" i="17"/>
  <c r="I50" i="17" s="1"/>
  <c r="F48" i="17"/>
  <c r="F50" i="17" s="1"/>
  <c r="Q63" i="9"/>
  <c r="C48" i="17"/>
  <c r="C50" i="17" l="1"/>
  <c r="Q72" i="9"/>
  <c r="AF20" i="3"/>
  <c r="AF23" i="3"/>
  <c r="AF24" i="3"/>
  <c r="AF25" i="3"/>
  <c r="AF31" i="3"/>
  <c r="AF32" i="3"/>
  <c r="AF33" i="3"/>
  <c r="AC20" i="3"/>
  <c r="Z20" i="3"/>
  <c r="W20" i="3"/>
  <c r="T20" i="3"/>
  <c r="AC34" i="3"/>
  <c r="AC33" i="3"/>
  <c r="AC32" i="3"/>
  <c r="AC31" i="3"/>
  <c r="AC25" i="3"/>
  <c r="AC24" i="3"/>
  <c r="AC23" i="3"/>
  <c r="Z34" i="3"/>
  <c r="Z33" i="3"/>
  <c r="Z32" i="3"/>
  <c r="Z31" i="3"/>
  <c r="Z25" i="3"/>
  <c r="Z24" i="3"/>
  <c r="Z23" i="3"/>
  <c r="W34" i="3"/>
  <c r="W33" i="3"/>
  <c r="W32" i="3"/>
  <c r="W31" i="3"/>
  <c r="W25" i="3"/>
  <c r="W24" i="3"/>
  <c r="W23" i="3"/>
  <c r="T24" i="3"/>
  <c r="T25" i="3"/>
  <c r="T31" i="3"/>
  <c r="T32" i="3"/>
  <c r="T33" i="3"/>
  <c r="T34" i="3"/>
  <c r="T23" i="3"/>
  <c r="V18" i="3"/>
  <c r="U18" i="3"/>
  <c r="AB18" i="3"/>
  <c r="AA18" i="3"/>
  <c r="S18" i="3"/>
  <c r="R18" i="3"/>
  <c r="Y18" i="3"/>
  <c r="X18" i="3"/>
  <c r="W18" i="3" l="1"/>
  <c r="AC18" i="3"/>
  <c r="Z18" i="3"/>
  <c r="T18" i="3"/>
  <c r="R58" i="5"/>
  <c r="Q58" i="5"/>
  <c r="P58" i="5"/>
  <c r="R57" i="5"/>
  <c r="Q57" i="5"/>
  <c r="P57" i="5"/>
  <c r="R56" i="5"/>
  <c r="Q56" i="5"/>
  <c r="P56" i="5"/>
  <c r="R55" i="5"/>
  <c r="Q55" i="5"/>
  <c r="P55" i="5"/>
  <c r="R54" i="5"/>
  <c r="Q54" i="5"/>
  <c r="P54" i="5"/>
  <c r="R53" i="5"/>
  <c r="Q53" i="5"/>
  <c r="P53" i="5"/>
  <c r="I54" i="5"/>
  <c r="I55" i="5"/>
  <c r="I56" i="5"/>
  <c r="I57" i="5"/>
  <c r="I58" i="5"/>
  <c r="I53" i="5"/>
  <c r="G67" i="5"/>
  <c r="J66" i="5"/>
  <c r="I66" i="5"/>
  <c r="H66" i="5"/>
  <c r="J65" i="5"/>
  <c r="I65" i="5"/>
  <c r="H65" i="5"/>
  <c r="J64" i="5"/>
  <c r="J63" i="5"/>
  <c r="I63" i="5"/>
  <c r="H63" i="5"/>
  <c r="J62" i="5"/>
  <c r="I62" i="5"/>
  <c r="H62" i="5"/>
  <c r="G59" i="5"/>
  <c r="J58" i="5"/>
  <c r="H58" i="5"/>
  <c r="J57" i="5"/>
  <c r="H57" i="5"/>
  <c r="J56" i="5"/>
  <c r="H56" i="5"/>
  <c r="J55" i="5"/>
  <c r="H55" i="5"/>
  <c r="J54" i="5"/>
  <c r="H54" i="5"/>
  <c r="J53" i="5"/>
  <c r="H53" i="5"/>
  <c r="R44" i="5"/>
  <c r="Q44" i="5"/>
  <c r="P44" i="5"/>
  <c r="R43" i="5"/>
  <c r="Q43" i="5"/>
  <c r="P43" i="5"/>
  <c r="R42" i="5"/>
  <c r="Q42" i="5"/>
  <c r="P42" i="5"/>
  <c r="R41" i="5"/>
  <c r="Q41" i="5"/>
  <c r="P41" i="5"/>
  <c r="M47" i="5"/>
  <c r="K47" i="5"/>
  <c r="R37" i="5"/>
  <c r="Q37" i="5"/>
  <c r="P37" i="5"/>
  <c r="R36" i="5"/>
  <c r="Q36" i="5"/>
  <c r="P36" i="5"/>
  <c r="R35" i="5"/>
  <c r="Q35" i="5"/>
  <c r="P35" i="5"/>
  <c r="R34" i="5"/>
  <c r="Q34" i="5"/>
  <c r="P34" i="5"/>
  <c r="R33" i="5"/>
  <c r="Q33" i="5"/>
  <c r="P33" i="5"/>
  <c r="R32" i="5"/>
  <c r="Q32" i="5"/>
  <c r="P32" i="5"/>
  <c r="G69" i="5" l="1"/>
  <c r="L47" i="5"/>
  <c r="N47" i="5"/>
  <c r="AD31" i="13"/>
  <c r="AC31" i="13"/>
  <c r="AB31" i="13"/>
  <c r="AD30" i="13"/>
  <c r="AC30" i="13"/>
  <c r="AB30" i="13"/>
  <c r="AD29" i="13"/>
  <c r="AC29" i="13"/>
  <c r="AB29" i="13"/>
  <c r="AD28" i="13"/>
  <c r="AC28" i="13"/>
  <c r="AB28" i="13"/>
  <c r="AD24" i="13"/>
  <c r="AC24" i="13"/>
  <c r="AB24" i="13"/>
  <c r="AD23" i="13"/>
  <c r="AC23" i="13"/>
  <c r="AB23" i="13"/>
  <c r="AD22" i="13"/>
  <c r="AC22" i="13"/>
  <c r="AB22" i="13"/>
  <c r="AD21" i="13"/>
  <c r="AC21" i="13"/>
  <c r="AB21" i="13"/>
  <c r="AD20" i="13"/>
  <c r="AC20" i="13"/>
  <c r="AB20" i="13"/>
  <c r="AD19" i="13"/>
  <c r="AC19" i="13"/>
  <c r="AB19" i="13"/>
  <c r="W31" i="13"/>
  <c r="V31" i="13"/>
  <c r="U31" i="13"/>
  <c r="W30" i="13"/>
  <c r="V30" i="13"/>
  <c r="U30" i="13"/>
  <c r="W29" i="13"/>
  <c r="V29" i="13"/>
  <c r="U29" i="13"/>
  <c r="W28" i="13"/>
  <c r="V28" i="13"/>
  <c r="U28" i="13"/>
  <c r="W24" i="13"/>
  <c r="V24" i="13"/>
  <c r="U24" i="13"/>
  <c r="W23" i="13"/>
  <c r="V23" i="13"/>
  <c r="U23" i="13"/>
  <c r="W22" i="13"/>
  <c r="V22" i="13"/>
  <c r="U22" i="13"/>
  <c r="W21" i="13"/>
  <c r="V21" i="13"/>
  <c r="U21" i="13"/>
  <c r="W20" i="13"/>
  <c r="V20" i="13"/>
  <c r="U20" i="13"/>
  <c r="W19" i="13"/>
  <c r="V19" i="13"/>
  <c r="U19" i="13"/>
  <c r="P31" i="13"/>
  <c r="O31" i="13"/>
  <c r="N31" i="13"/>
  <c r="P30" i="13"/>
  <c r="O30" i="13"/>
  <c r="N30" i="13"/>
  <c r="P29" i="13"/>
  <c r="O29" i="13"/>
  <c r="N29" i="13"/>
  <c r="P28" i="13"/>
  <c r="O28" i="13"/>
  <c r="N28" i="13"/>
  <c r="P24" i="13"/>
  <c r="O24" i="13"/>
  <c r="N24" i="13"/>
  <c r="P23" i="13"/>
  <c r="O23" i="13"/>
  <c r="N23" i="13"/>
  <c r="P22" i="13"/>
  <c r="O22" i="13"/>
  <c r="N22" i="13"/>
  <c r="P21" i="13"/>
  <c r="O21" i="13"/>
  <c r="N21" i="13"/>
  <c r="P20" i="13"/>
  <c r="O20" i="13"/>
  <c r="N20" i="13"/>
  <c r="P19" i="13"/>
  <c r="O19" i="13"/>
  <c r="N19" i="13"/>
  <c r="I30" i="13"/>
  <c r="H30" i="13"/>
  <c r="G30" i="13"/>
  <c r="R44" i="12"/>
  <c r="J44" i="12"/>
  <c r="AP64" i="5"/>
  <c r="AP65" i="5"/>
  <c r="AO64" i="5"/>
  <c r="AO65" i="5"/>
  <c r="AN64" i="5"/>
  <c r="AN65" i="5"/>
  <c r="AH64" i="5"/>
  <c r="AH65" i="5"/>
  <c r="AG64" i="5"/>
  <c r="AG65" i="5"/>
  <c r="AF64" i="5"/>
  <c r="AF65" i="5"/>
  <c r="Z64" i="5"/>
  <c r="Z65" i="5"/>
  <c r="Y65" i="5"/>
  <c r="X65" i="5"/>
  <c r="Q65" i="5"/>
  <c r="P65" i="5"/>
  <c r="R63" i="5"/>
  <c r="R64" i="5"/>
  <c r="R65" i="5"/>
  <c r="R66" i="5"/>
  <c r="R62" i="5"/>
  <c r="AM67" i="5"/>
  <c r="AE67" i="5"/>
  <c r="W67" i="5"/>
  <c r="O59" i="5"/>
  <c r="O67" i="5"/>
  <c r="R63" i="9"/>
  <c r="P63" i="9"/>
  <c r="O63" i="9"/>
  <c r="P72" i="9" l="1"/>
  <c r="O69" i="5"/>
  <c r="O72" i="9"/>
  <c r="R72" i="9"/>
  <c r="N18" i="7" l="1"/>
  <c r="M18" i="7"/>
  <c r="P18" i="7"/>
  <c r="O18" i="7"/>
  <c r="R18" i="7"/>
  <c r="Q18" i="7"/>
  <c r="AP66" i="5"/>
  <c r="AO66" i="5"/>
  <c r="AN66" i="5"/>
  <c r="AP63" i="5"/>
  <c r="AO63" i="5"/>
  <c r="AN63" i="5"/>
  <c r="AP62" i="5"/>
  <c r="AO62" i="5"/>
  <c r="AN62" i="5"/>
  <c r="AM69" i="5"/>
  <c r="AP58" i="5"/>
  <c r="AO58" i="5"/>
  <c r="AN58" i="5"/>
  <c r="AP57" i="5"/>
  <c r="AO57" i="5"/>
  <c r="AN57" i="5"/>
  <c r="AP56" i="5"/>
  <c r="AO56" i="5"/>
  <c r="AN56" i="5"/>
  <c r="AP55" i="5"/>
  <c r="AO55" i="5"/>
  <c r="AN55" i="5"/>
  <c r="AP54" i="5"/>
  <c r="AO54" i="5"/>
  <c r="AN54" i="5"/>
  <c r="AP53" i="5"/>
  <c r="AO53" i="5"/>
  <c r="AH66" i="5"/>
  <c r="AG66" i="5"/>
  <c r="AF66" i="5"/>
  <c r="AH63" i="5"/>
  <c r="AG63" i="5"/>
  <c r="AF63" i="5"/>
  <c r="AH62" i="5"/>
  <c r="AG62" i="5"/>
  <c r="AF62" i="5"/>
  <c r="AE59" i="5"/>
  <c r="AE69" i="5" s="1"/>
  <c r="AH58" i="5"/>
  <c r="AG58" i="5"/>
  <c r="AF58" i="5"/>
  <c r="AH57" i="5"/>
  <c r="AG57" i="5"/>
  <c r="AF57" i="5"/>
  <c r="AH56" i="5"/>
  <c r="AG56" i="5"/>
  <c r="AF56" i="5"/>
  <c r="AH55" i="5"/>
  <c r="AG55" i="5"/>
  <c r="AF55" i="5"/>
  <c r="AH54" i="5"/>
  <c r="AG54" i="5"/>
  <c r="AF54" i="5"/>
  <c r="AH53" i="5"/>
  <c r="AG53" i="5"/>
  <c r="AF53" i="5"/>
  <c r="Z66" i="5"/>
  <c r="Y66" i="5"/>
  <c r="X66" i="5"/>
  <c r="Z63" i="5"/>
  <c r="Y63" i="5"/>
  <c r="X63" i="5"/>
  <c r="Z62" i="5"/>
  <c r="Y62" i="5"/>
  <c r="X62" i="5"/>
  <c r="W59" i="5"/>
  <c r="W69" i="5" s="1"/>
  <c r="Z58" i="5"/>
  <c r="Y58" i="5"/>
  <c r="X58" i="5"/>
  <c r="Z57" i="5"/>
  <c r="Y57" i="5"/>
  <c r="X57" i="5"/>
  <c r="Z56" i="5"/>
  <c r="Y56" i="5"/>
  <c r="X56" i="5"/>
  <c r="Z55" i="5"/>
  <c r="Y55" i="5"/>
  <c r="X55" i="5"/>
  <c r="Z54" i="5"/>
  <c r="Y54" i="5"/>
  <c r="X54" i="5"/>
  <c r="Z53" i="5"/>
  <c r="Y53" i="5"/>
  <c r="X53" i="5"/>
  <c r="Q63" i="5"/>
  <c r="Q66" i="5"/>
  <c r="Q62" i="5"/>
  <c r="P63" i="5"/>
  <c r="P66" i="5"/>
  <c r="P62" i="5"/>
  <c r="I29" i="13"/>
  <c r="I31" i="13"/>
  <c r="I28" i="13"/>
  <c r="H29" i="13"/>
  <c r="H31" i="13"/>
  <c r="H28" i="13"/>
  <c r="G29" i="13"/>
  <c r="G31" i="13"/>
  <c r="G28" i="13"/>
  <c r="I20" i="13"/>
  <c r="I21" i="13"/>
  <c r="I22" i="13"/>
  <c r="I23" i="13"/>
  <c r="I24" i="13"/>
  <c r="I19" i="13"/>
  <c r="H20" i="13"/>
  <c r="H21" i="13"/>
  <c r="H22" i="13"/>
  <c r="H23" i="13"/>
  <c r="H24" i="13"/>
  <c r="H19" i="13"/>
  <c r="G20" i="13"/>
  <c r="G21" i="13"/>
  <c r="G22" i="13"/>
  <c r="G23" i="13"/>
  <c r="G24" i="13"/>
  <c r="R45" i="12"/>
  <c r="R43" i="12"/>
  <c r="R42" i="12"/>
  <c r="R38" i="12"/>
  <c r="R37" i="12"/>
  <c r="R36" i="12"/>
  <c r="R35" i="12"/>
  <c r="R34" i="12"/>
  <c r="R33" i="12"/>
  <c r="J45" i="12"/>
  <c r="J43" i="12"/>
  <c r="J42" i="12"/>
  <c r="J38" i="12"/>
  <c r="J37" i="12"/>
  <c r="J36" i="12"/>
  <c r="J35" i="12"/>
  <c r="J34" i="12"/>
  <c r="J33" i="12"/>
  <c r="T18" i="7"/>
  <c r="S18" i="7"/>
</calcChain>
</file>

<file path=xl/sharedStrings.xml><?xml version="1.0" encoding="utf-8"?>
<sst xmlns="http://schemas.openxmlformats.org/spreadsheetml/2006/main" count="1059" uniqueCount="277">
  <si>
    <t>PROCESOS/PROCEDIMIENTOS SOPORTE</t>
  </si>
  <si>
    <t>P/ES004_ECO- Proceso de definición de políticas y objetivos de calidad</t>
  </si>
  <si>
    <t>P/ES005_ECO- Proceso de análisis de resultados</t>
  </si>
  <si>
    <t>P/ES006_ECO- Proceso de publicación de información sobre titulaciones</t>
  </si>
  <si>
    <t>PROCESOS ESTRATÉGICOS</t>
  </si>
  <si>
    <t>PROCESOS CLAVE</t>
  </si>
  <si>
    <t>P/CL009_ECO- Proceso de Desarrollo de las enseñanzas</t>
  </si>
  <si>
    <t>P/CL010_ECO- Proceso de Orientación al estudiante</t>
  </si>
  <si>
    <t>P/CL011_ECO- Proceso de Gestión de prácticas externas</t>
  </si>
  <si>
    <t>P/SO005_ECO- Proceso de Gestión de los recursos materiales y servicios propios del Centro</t>
  </si>
  <si>
    <t>Volver al indice</t>
  </si>
  <si>
    <t>CURSO 2015-16</t>
  </si>
  <si>
    <t>CURSO 2016-17</t>
  </si>
  <si>
    <t>IND-ECO_001</t>
  </si>
  <si>
    <t>IND-ECO_002</t>
  </si>
  <si>
    <t>CURSO 2017-18</t>
  </si>
  <si>
    <t>TOTAL</t>
  </si>
  <si>
    <t>IND-ECO_003</t>
  </si>
  <si>
    <t>IND-ECO_004</t>
  </si>
  <si>
    <t>IND-ECO_005</t>
  </si>
  <si>
    <t>IND-ECO_006</t>
  </si>
  <si>
    <t>IND-ECO_007</t>
  </si>
  <si>
    <t>IND-ECO_008</t>
  </si>
  <si>
    <t>IND-ECO_009</t>
  </si>
  <si>
    <t>IND-ECO_010</t>
  </si>
  <si>
    <t>Total asignaturas</t>
  </si>
  <si>
    <t>Grado en</t>
  </si>
  <si>
    <t>SUBTOTAL GRADOS</t>
  </si>
  <si>
    <t xml:space="preserve">Máster Universitario en </t>
  </si>
  <si>
    <t>SUBTOTAL MÁSTERES</t>
  </si>
  <si>
    <t>GRADO EN ECONOMÍA</t>
  </si>
  <si>
    <t>GRADO EN RELACIONES LABORALES Y RECURSOS HUMANOS</t>
  </si>
  <si>
    <t>P.C.E.O. ADE / RELACIONES LABORALES Y RECURSOS HUMANOS</t>
  </si>
  <si>
    <t>P.C.E.O. ADMINISTRACIÓN Y DIRECCIÓN DE EMPRESAS / DERECHO</t>
  </si>
  <si>
    <t>P.C.E.O. ADMINISTRACIÓN Y DIRECCIÓN DE EMPRESAS / ECONOMÍA</t>
  </si>
  <si>
    <t>GRADO EN ADMINISTRACIÓN Y DIRECCIÓN DE EMPRESAS</t>
  </si>
  <si>
    <t>MÁSTER INVESTIGACIÓN EN ECONOMÍA, GESTIÓN Y COMERCIO INTERNACIONAL</t>
  </si>
  <si>
    <t>MÁSTER INVESTIGACIÓN EN CIENCIAS SOCIALES Y JURÍDICAS</t>
  </si>
  <si>
    <t>MÁSTER MARKETING E INVESTIGACIÓN DE MERCADOS</t>
  </si>
  <si>
    <t>IND-ECO_011</t>
  </si>
  <si>
    <t>IND-ECO_012</t>
  </si>
  <si>
    <t>IND-ECO_013</t>
  </si>
  <si>
    <t>Nº Alumnos participantes</t>
  </si>
  <si>
    <t>Nº Profesores participantes</t>
  </si>
  <si>
    <t>IND-ECO_014</t>
  </si>
  <si>
    <t>IND-ECO_015</t>
  </si>
  <si>
    <t>IND-ECO_016</t>
  </si>
  <si>
    <t>IND-ECO_017</t>
  </si>
  <si>
    <t>IND-ECO_018</t>
  </si>
  <si>
    <t>IND-ECO_019</t>
  </si>
  <si>
    <t>IND-ECO_020</t>
  </si>
  <si>
    <t>IND-ECO_021</t>
  </si>
  <si>
    <t>IND-ECO_022</t>
  </si>
  <si>
    <t>IND-ECO_023</t>
  </si>
  <si>
    <t>IND-ECO_024</t>
  </si>
  <si>
    <t>IND-ECO_025</t>
  </si>
  <si>
    <t xml:space="preserve">CURSO 2015-16 </t>
  </si>
  <si>
    <t xml:space="preserve">CURSO 2016-17 </t>
  </si>
  <si>
    <t>IND-ECO_026</t>
  </si>
  <si>
    <t>IND-ECO_027</t>
  </si>
  <si>
    <t>IND-ECO_028</t>
  </si>
  <si>
    <t>IND-ECO_029</t>
  </si>
  <si>
    <t>PROCESO ORIENTACIÓN AL ESTUDIANTE</t>
  </si>
  <si>
    <t>PROCESO GESTIÓN DE PRÁCTICAS EXTERNAS</t>
  </si>
  <si>
    <t>PROCESO RECLAMACIONES</t>
  </si>
  <si>
    <t>PROCESO GESTIÓN RECURSOS MATERIALES Y SERVICIOS PROPIOS DEL CENTRO</t>
  </si>
  <si>
    <t>A</t>
  </si>
  <si>
    <t>B</t>
  </si>
  <si>
    <t>PROCEDIMIENTO ELABORACIÓN DE MEMORIAS DE CALIDAD</t>
  </si>
  <si>
    <t>Porcentaje de asignaturas evaluadas sobre el total de asignaturas impartidas en las titulaciones oficiales del centro</t>
  </si>
  <si>
    <t>Porcentaje de profesores evaluados sobre el total de profesores que impartieron docencia en el centro durante el curso evaluado</t>
  </si>
  <si>
    <t>Número de incidencias recogidas</t>
  </si>
  <si>
    <t>PROCEDIMIENTO ENCUESTAS SATISFACCIÓN DOCENTE DE ESTUDIANTES</t>
  </si>
  <si>
    <t xml:space="preserve">Nº Profesores imparten docencia </t>
  </si>
  <si>
    <t>Nº Profesores evaluados</t>
  </si>
  <si>
    <t>Nº Incidencias</t>
  </si>
  <si>
    <t xml:space="preserve">Nº asignaturas impartidas </t>
  </si>
  <si>
    <t>Nº asignaturas evaluadas</t>
  </si>
  <si>
    <t>PROCEDIMIENTO EVALUACION DE ACTIVIDAD DOCENTE DEL PROFESORADO</t>
  </si>
  <si>
    <t>Nº Profesores Informe anual positivo</t>
  </si>
  <si>
    <t>Nº Profesores Informe anual parcialmente negativo</t>
  </si>
  <si>
    <t>Nº Profesores Informe anual negativo</t>
  </si>
  <si>
    <t xml:space="preserve">Nº Total Profesores </t>
  </si>
  <si>
    <t>A. Porcentaje de profesores con docencia en el Centro con informe anual positivo
B. Porcentaje de profesores con docencia en el Centro con informe parcialmente negativo
C. Porcentaje de profesores con docencia en el Centro con informe  negativo</t>
  </si>
  <si>
    <t>C</t>
  </si>
  <si>
    <t>PROCEDIMIENTO  CONTROL DE DOCUMENTACIÓN Y REGISTRO</t>
  </si>
  <si>
    <t>Número de participantes en cada una de las encuestas</t>
  </si>
  <si>
    <t>Nivel global de satisfacción con la Facultad de cada uno de los grupos de interés</t>
  </si>
  <si>
    <t>Profesorado</t>
  </si>
  <si>
    <t>PAS</t>
  </si>
  <si>
    <t>Empresas colaboradoras</t>
  </si>
  <si>
    <t>Nº Titulaciones</t>
  </si>
  <si>
    <t>Relación %</t>
  </si>
  <si>
    <t>Nº Items publicados en fecha</t>
  </si>
  <si>
    <t>Nº Objetivos cumplidos</t>
  </si>
  <si>
    <t>CURSO 
2015-16</t>
  </si>
  <si>
    <t>CURSO 
2016-17</t>
  </si>
  <si>
    <t>CURSO 
2017-18</t>
  </si>
  <si>
    <t>MÁSTER CREACIÓN DE EMPRESAS E INNOVACIÓN</t>
  </si>
  <si>
    <t>MÁSTER DIRECCIÓN DE MARKETING</t>
  </si>
  <si>
    <t>Nº reclamaciones recibidas</t>
  </si>
  <si>
    <t>Nº reclamaciones aceptadas</t>
  </si>
  <si>
    <t>Nº reclamaciones resueltas</t>
  </si>
  <si>
    <t xml:space="preserve">CURSO 2017-18 </t>
  </si>
  <si>
    <t>CURSO 2018-19</t>
  </si>
  <si>
    <t>CURSO 
2018-19</t>
  </si>
  <si>
    <t>%</t>
  </si>
  <si>
    <t>Memorias Calidad de Titulación aprobadas</t>
  </si>
  <si>
    <t>Existencia de Memoria de Calidad del Centro</t>
  </si>
  <si>
    <t>Nº incidencias recibidas</t>
  </si>
  <si>
    <t>Actuaciones planificadas</t>
  </si>
  <si>
    <t>Actuaciones implantadas</t>
  </si>
  <si>
    <t>Nº incidencias solucionadas</t>
  </si>
  <si>
    <t>Alumnos</t>
  </si>
  <si>
    <t>PR/SO005_ECO- Procedimiento de Elaboración de Memorias de Calidad</t>
  </si>
  <si>
    <t xml:space="preserve">PR/SO006_ECO- Procedimiento de Encuentas de satisfacción docente de los estudiantes </t>
  </si>
  <si>
    <t>PR/SO007_ECO- Procedimiento de Evaluación del PDI - Centro</t>
  </si>
  <si>
    <t>PR/SO008_ECO- Procedimiento de Control de la documentación y registro</t>
  </si>
  <si>
    <t>PR/SO009_ECO- Procedimiento de Evaluación de la satisfacción de los grupos de interés</t>
  </si>
  <si>
    <t xml:space="preserve">P/CL012_ECO- Proceso de Reclamaciones </t>
  </si>
  <si>
    <t>CURSO 
2019-20</t>
  </si>
  <si>
    <t>CURSO 2019-20</t>
  </si>
  <si>
    <t>CURSO 2014-15</t>
  </si>
  <si>
    <t>Número de TFG/TFM matriculados</t>
  </si>
  <si>
    <t>MEMORIA CALIDAD DEL CENTRO</t>
  </si>
  <si>
    <t xml:space="preserve">PROCEDIMIENTO DE GESTIÓN DE TFG´S Y TFM´S FACULTAD </t>
  </si>
  <si>
    <t>Nº reclamaciones generales</t>
  </si>
  <si>
    <t>IND-ECO_030</t>
  </si>
  <si>
    <t>IND-ECO_031</t>
  </si>
  <si>
    <t>TOTAL GRADOS</t>
  </si>
  <si>
    <t>Nota: El número de profesores e instituciones participantes en programa de prácticas se presenta agregado.</t>
  </si>
  <si>
    <t>Nota2: El nivel de satisfacción con las prácticas se mide en escala (1 a 3)</t>
  </si>
  <si>
    <t>CURSO 2020-21</t>
  </si>
  <si>
    <t>CURSO 2021-22</t>
  </si>
  <si>
    <t>% incidencias solucionadas</t>
  </si>
  <si>
    <t xml:space="preserve">CURSO 2019-20 </t>
  </si>
  <si>
    <t>-</t>
  </si>
  <si>
    <t>CONFERENCIAS PRÁCTICAS</t>
  </si>
  <si>
    <t>PALEX</t>
  </si>
  <si>
    <t>P.C.E.O. ADE / DERECHO</t>
  </si>
  <si>
    <t>GRADO EN REL LABORALES Y RRHH</t>
  </si>
  <si>
    <t>P.C.E.O. ADE / RLRRHH</t>
  </si>
  <si>
    <t>P.C.E.O. ADE ECONOMÍA</t>
  </si>
  <si>
    <t>MÁSTER INV. EN ECONOMÍA, GESTIÓN Y COMERCIO INT.</t>
  </si>
  <si>
    <t>MÁSTER INVEN CIENCIAS SOCIALES Y JURÍDICAS</t>
  </si>
  <si>
    <t>Nota: El número de profesores son el total de los que imparten, pudiendo un mismo profesor impartir en 2 o más asginaturas y por tanto aparece 2 o más veces.</t>
  </si>
  <si>
    <t>Nota: Aparece únicamente el número de profesores diferentes, con independencia del número de asignaturas que impartan.</t>
  </si>
  <si>
    <t>SI</t>
  </si>
  <si>
    <t>GRADOS</t>
  </si>
  <si>
    <t>MÁSTERES UNIVERSITARIOS</t>
  </si>
  <si>
    <t>MÁSTER INVESTIGACIÓN EN ECONOMÍA, GESTIÓN Y COMERCIO INTERN.</t>
  </si>
  <si>
    <t>MÁSTERES</t>
  </si>
  <si>
    <t>Planes docentes enviados en tiempo y forma</t>
  </si>
  <si>
    <t xml:space="preserve">Total Planes docentes con V.B. de la CCT   </t>
  </si>
  <si>
    <t>Titulación</t>
  </si>
  <si>
    <t>MÁSTER I. EN ECONOMÍA, GESTIÓN Y COMERCIO INTERNACIONAL</t>
  </si>
  <si>
    <t>MÁSTER U. DIRECCIÓN DE MARKETING</t>
  </si>
  <si>
    <t>MÁSTER U. CREACIÓN DE EMPRESAS E INNOVACIÓN</t>
  </si>
  <si>
    <t>Nº de profesores</t>
  </si>
  <si>
    <t>ACCIONES DEL PLAN DE MEJORA</t>
  </si>
  <si>
    <t>TOTALES</t>
  </si>
  <si>
    <t>EJECUTADAS</t>
  </si>
  <si>
    <t>PORCENTAJE</t>
  </si>
  <si>
    <t>CURSO 
2020-21</t>
  </si>
  <si>
    <t>CURSO 
2021-22</t>
  </si>
  <si>
    <t>Nota: El nivel de satisfacción con las prácticas se mide en escala de 1 a 5</t>
  </si>
  <si>
    <t>IND-ECO_021 Recursos materiales</t>
  </si>
  <si>
    <t>IND-ECO_022 Servicios propios</t>
  </si>
  <si>
    <t>VER: Indicadores del proceso de Análisis de Resultados P/ES005_ECO</t>
  </si>
  <si>
    <t>UNIDAD DE ATENCIÓN AL ESTUDIANTE (UAE)</t>
  </si>
  <si>
    <t xml:space="preserve">Nº Profesores con docencia </t>
  </si>
  <si>
    <t>Total de planes docentes a enviar por los Dptos.</t>
  </si>
  <si>
    <t>Doble Grado en</t>
  </si>
  <si>
    <t>SUBTOTAL DOBLES GRADOS</t>
  </si>
  <si>
    <t>DOBLE GRADO EN ADE / RELACIONES LABORALES Y RECURSOS HUMANOS</t>
  </si>
  <si>
    <t>DOBLE GRADO EN ADMINISTRACIÓN Y DIRECCIÓN DE EMPRESAS / DERECHO</t>
  </si>
  <si>
    <t>DOBLE GRADO EN ADMINISTRACIÓN Y DIRECCIÓN DE EMPRESAS / ECONOMÍA</t>
  </si>
  <si>
    <t>PR/CL001_ECO- Procedimiento de gestión TFEs</t>
  </si>
  <si>
    <t>P.C.E.O. ADE / ECONOMÍA</t>
  </si>
  <si>
    <t xml:space="preserve">                </t>
  </si>
  <si>
    <t>Nº de Reclamaciones</t>
  </si>
  <si>
    <t>Recibidas</t>
  </si>
  <si>
    <t>Aceptadas</t>
  </si>
  <si>
    <t>Resueltas</t>
  </si>
  <si>
    <t>De carácter general</t>
  </si>
  <si>
    <t>TOTAL MÁSTERES</t>
  </si>
  <si>
    <t>Porcentaje de cumplimiento de actuaciones planificadas sobre recursos materiales</t>
  </si>
  <si>
    <t>Porcentaje de cumplimiento de actuaciones planificadas sobre servicios propios</t>
  </si>
  <si>
    <t>IND-ECO_030 (Participantes)</t>
  </si>
  <si>
    <t>IND-ECO_031 (Valoración)</t>
  </si>
  <si>
    <t>PROCEDIMIENTO EVALUACIÓN DE SATISFACCIÓN DE GRUPOS DE INTERÉS</t>
  </si>
  <si>
    <t>La evaluación se realiza cada dos cursos académicos</t>
  </si>
  <si>
    <t>CURSO 
2022-23</t>
  </si>
  <si>
    <t>CURSO 2022-23</t>
  </si>
  <si>
    <t>DOBLE GRADO ADE / RRLL Y RRHH</t>
  </si>
  <si>
    <t>DOBLE GRADO ADE / ECONOMÍA</t>
  </si>
  <si>
    <t xml:space="preserve">MÁSTER INV. EN CIENCIAS SOCIALES </t>
  </si>
  <si>
    <t>DOBLE GRADO ADE / DERECHO</t>
  </si>
  <si>
    <t>GRADO EN RELACIONES LABORALES Y RRHH</t>
  </si>
  <si>
    <t>MÁSTER EN CREACIÓN DE EMPRESAS E INNOVACIÓN</t>
  </si>
  <si>
    <t>DOBLE GRADO ADE / RELACIONES LABORALES Y RECURSOS HUMANOS</t>
  </si>
  <si>
    <t>CURSO 2023-24</t>
  </si>
  <si>
    <t>Con informe positivo</t>
  </si>
  <si>
    <t>Con informe parcialmente negativo</t>
  </si>
  <si>
    <t>Con informe negativo</t>
  </si>
  <si>
    <t>0</t>
  </si>
  <si>
    <t>IND-ECO_028 (%)</t>
  </si>
  <si>
    <t>MÁSTER INVESTIGACIÓN EN CIENCIAS SOCIALES</t>
  </si>
  <si>
    <t xml:space="preserve">IND-ECO_028 </t>
  </si>
  <si>
    <t>CURSO 
2023-24</t>
  </si>
  <si>
    <t>DOBLE GRADOS</t>
  </si>
  <si>
    <t>DOBLE GRADO EN ADE/DERECHO</t>
  </si>
  <si>
    <t>DOBLE GRADO EN ADE/ECONOMÍA</t>
  </si>
  <si>
    <t>MEMORIAS DE CALIDAD DE LAS TITULACIONES</t>
  </si>
  <si>
    <r>
      <rPr>
        <b/>
        <sz val="10"/>
        <color theme="1"/>
        <rFont val="Calibri"/>
        <family val="2"/>
        <scheme val="minor"/>
      </rPr>
      <t>Nota:</t>
    </r>
    <r>
      <rPr>
        <sz val="10"/>
        <color theme="1"/>
        <rFont val="Calibri"/>
        <family val="2"/>
        <scheme val="minor"/>
      </rPr>
      <t xml:space="preserve"> las acciones ejecutadas incluyen las implantadas parcialmente, al haberse iniciado el proceso de mejora.</t>
    </r>
  </si>
  <si>
    <t>TOTAL PARTICIPANTES</t>
  </si>
  <si>
    <t>2023-24 Las encuestas a empresas las realiza el proceso CL011</t>
  </si>
  <si>
    <t>Puntuación de 1-5</t>
  </si>
  <si>
    <t>CURSO 
2024-25</t>
  </si>
  <si>
    <t>CURSO 2024-25</t>
  </si>
  <si>
    <t>MÁSTER U. EN DIRECCIÓN DE MARKETING</t>
  </si>
  <si>
    <t>MÁSTER U. EN COMERCIO INTERNACIONAL</t>
  </si>
  <si>
    <t>en proceso de extinción</t>
  </si>
  <si>
    <t>DOBLE GRADO EN ADE/RELACIONES LABORALES Y RECURSOS HUMANOS</t>
  </si>
  <si>
    <t>PROCESO PARA DEFINIR POLÍTICAS Y OBJETIVOS DE CALIDAD</t>
  </si>
  <si>
    <t>IND-ECO_001B</t>
  </si>
  <si>
    <t>Nº de propuestas de mejora del Informe Anual de Seguimiento de Objetivos de Calidad</t>
  </si>
  <si>
    <t>Nº Objetivos</t>
  </si>
  <si>
    <t>PROCESOS Y PROCEDIMIENTOS DEL SAIC_ECO</t>
  </si>
  <si>
    <t xml:space="preserve">    FACULTAD DE CIENCIAS ECONÓMICAS Y EMPRESARIALES  - UEx</t>
  </si>
  <si>
    <t xml:space="preserve">% de objetivos de calidad alcanzados total o parcialmente </t>
  </si>
  <si>
    <t>Aprobación de la Memoria Anual de Calidad del Centro por la Junta de Facultad</t>
  </si>
  <si>
    <t>% de Informes Anuales de Calidad de las Titulaciones aprobados en Junta de Facultad sobre el total de titulaciones del Centro</t>
  </si>
  <si>
    <t>Informes Anuales de Calidad de las Titulaciones aprobadas</t>
  </si>
  <si>
    <t>Desglose por titulación</t>
  </si>
  <si>
    <t xml:space="preserve">% de acciones del Plan de Mejora implantadas total o parcialmente, recogidas en los Informes Anuales de Calidad </t>
  </si>
  <si>
    <t>PROCESO DE PUBLICACIÓN DE INFORMACIÓN DE TITULACIONES</t>
  </si>
  <si>
    <t>INDICADORES     2015-2026</t>
  </si>
  <si>
    <t>% de contenidos informativos publicados respecto a los previstos en el Plan de Publicación de Información sobre Titulaciones.</t>
  </si>
  <si>
    <t>Nº contenidos informativos a publicar</t>
  </si>
  <si>
    <t>Nº contenidos informativos publicados</t>
  </si>
  <si>
    <t>% de ítems publicados en la fecha prevista en el Plan de Publicación de Información sobre las Titulaciones</t>
  </si>
  <si>
    <t>PROCESO DE ANÁLISIS DE LOS RESULTADOS</t>
  </si>
  <si>
    <t>% de planes docentes validados por la CCT sobre el total del plan de estudios.</t>
  </si>
  <si>
    <t>PROCESO PARA EL DESARROLLO DE LAS ENSEÑANZAS</t>
  </si>
  <si>
    <t>Planes docentes del título</t>
  </si>
  <si>
    <t xml:space="preserve">Planes docentes validados en CCT   </t>
  </si>
  <si>
    <t>Número de alumnos participantes en el PAT</t>
  </si>
  <si>
    <t>Número de profesores-tutores participantes en el PAT</t>
  </si>
  <si>
    <t xml:space="preserve">TOTAL  </t>
  </si>
  <si>
    <t>Número de estudiantes en prácticas externas</t>
  </si>
  <si>
    <t>Número de profesores-tutores de prácticas externas</t>
  </si>
  <si>
    <t>Número de entidades participantes</t>
  </si>
  <si>
    <t>Nº estudiantes</t>
  </si>
  <si>
    <t>Nº profesores-tutores</t>
  </si>
  <si>
    <t>Nº entidades</t>
  </si>
  <si>
    <t>Satisfacción estudiantes (1-5)</t>
  </si>
  <si>
    <t>Satisfacción global de los estudiantes con las prácticas</t>
  </si>
  <si>
    <t>JORNADAS DE BIENVENIDA</t>
  </si>
  <si>
    <t>JORNADAS DE MOVILIDAD</t>
  </si>
  <si>
    <t>SEMINARIOS DE ORIENTACIÓN PROFESIONAL</t>
  </si>
  <si>
    <t xml:space="preserve">TOTAL   </t>
  </si>
  <si>
    <t>Número de reclamaciones de calificaciones resueltas en plazo</t>
  </si>
  <si>
    <t>Número de reclamaciones generales presentadas</t>
  </si>
  <si>
    <t>Número de reclamaciones de calificaciones presentadas</t>
  </si>
  <si>
    <t>Número de reclamaciones de calificaciones estimadas total o parcialmente</t>
  </si>
  <si>
    <t>Resueltas en plazo</t>
  </si>
  <si>
    <t>Estimadas</t>
  </si>
  <si>
    <t>IND-ECO_020A</t>
  </si>
  <si>
    <t>·       .</t>
  </si>
  <si>
    <t>Tasa de rendimiento: % de TFE defendidos sobre matriculados</t>
  </si>
  <si>
    <t xml:space="preserve">·       </t>
  </si>
  <si>
    <t>Tasa de éxito: % de TFE aprobados sobre defendidos</t>
  </si>
  <si>
    <t>IND-ECO_020B</t>
  </si>
  <si>
    <t>TFE defendidos</t>
  </si>
  <si>
    <t>TFE matriculados</t>
  </si>
  <si>
    <t>Número de errores encontrados en una auditoría (externa o interna)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</si>
</sst>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9" x14ac:knownFonts="1">
    <font>
      <sz val="11"/>
      <color theme="1"/>
      <name val="Calibri"/>
      <family val="2"/>
      <scheme val="minor"/>
    </font>
    <font>
      <sz val="11"/>
      <color theme="1"/>
      <name val="Calibri"/>
      <family val="2"/>
      <scheme val="minor"/>
    </font>
    <font>
      <u/>
      <sz val="11"/>
      <color theme="10"/>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b/>
      <sz val="12"/>
      <color theme="9" tint="0.39997558519241921"/>
      <name val="Calibri"/>
      <family val="2"/>
      <scheme val="minor"/>
    </font>
    <font>
      <sz val="11"/>
      <color theme="9" tint="0.39997558519241921"/>
      <name val="Calibri"/>
      <family val="2"/>
      <scheme val="minor"/>
    </font>
    <font>
      <b/>
      <sz val="10"/>
      <name val="Calibri"/>
      <family val="2"/>
      <scheme val="minor"/>
    </font>
    <font>
      <sz val="10"/>
      <name val="Calibri"/>
      <family val="2"/>
      <scheme val="minor"/>
    </font>
    <font>
      <sz val="10"/>
      <color rgb="FF000000"/>
      <name val="Calibri"/>
      <family val="2"/>
      <scheme val="minor"/>
    </font>
    <font>
      <b/>
      <sz val="11"/>
      <name val="Calibri"/>
      <family val="2"/>
      <scheme val="minor"/>
    </font>
    <font>
      <sz val="11"/>
      <name val="Calibri"/>
      <family val="2"/>
      <scheme val="minor"/>
    </font>
    <font>
      <sz val="11"/>
      <color rgb="FF000000"/>
      <name val="Calibri"/>
      <family val="2"/>
      <scheme val="minor"/>
    </font>
    <font>
      <b/>
      <sz val="11"/>
      <color theme="9" tint="0.39997558519241921"/>
      <name val="Calibri"/>
      <family val="2"/>
      <scheme val="minor"/>
    </font>
    <font>
      <sz val="11"/>
      <color rgb="FFFF0000"/>
      <name val="Calibri"/>
      <family val="2"/>
      <scheme val="minor"/>
    </font>
    <font>
      <sz val="10"/>
      <color rgb="FFFF0000"/>
      <name val="Calibri"/>
      <family val="2"/>
      <scheme val="minor"/>
    </font>
    <font>
      <b/>
      <sz val="10"/>
      <color rgb="FF000000"/>
      <name val="Calibri"/>
      <family val="2"/>
      <scheme val="minor"/>
    </font>
    <font>
      <b/>
      <sz val="12"/>
      <color theme="7" tint="-0.249977111117893"/>
      <name val="Calibri"/>
      <family val="2"/>
      <scheme val="minor"/>
    </font>
    <font>
      <b/>
      <sz val="9"/>
      <color theme="1"/>
      <name val="Calibri"/>
      <family val="2"/>
      <scheme val="minor"/>
    </font>
    <font>
      <b/>
      <sz val="9"/>
      <name val="Calibri"/>
      <family val="2"/>
      <scheme val="minor"/>
    </font>
    <font>
      <b/>
      <sz val="11"/>
      <color theme="6" tint="-0.249977111117893"/>
      <name val="Calibri"/>
      <family val="2"/>
      <scheme val="minor"/>
    </font>
    <font>
      <b/>
      <sz val="14"/>
      <color theme="1"/>
      <name val="Calibri"/>
      <family val="2"/>
      <scheme val="minor"/>
    </font>
    <font>
      <sz val="12"/>
      <color theme="0" tint="-0.249977111117893"/>
      <name val="Calibri"/>
      <family val="2"/>
      <scheme val="minor"/>
    </font>
    <font>
      <sz val="12"/>
      <color theme="0" tint="-0.499984740745262"/>
      <name val="Calibri"/>
      <family val="2"/>
      <scheme val="minor"/>
    </font>
    <font>
      <b/>
      <sz val="12"/>
      <color theme="9" tint="-0.249977111117893"/>
      <name val="Calibri"/>
      <family val="2"/>
      <scheme val="minor"/>
    </font>
    <font>
      <i/>
      <sz val="10"/>
      <color theme="1"/>
      <name val="Calibri"/>
      <family val="2"/>
      <scheme val="minor"/>
    </font>
    <font>
      <i/>
      <sz val="11"/>
      <color theme="1"/>
      <name val="Calibri"/>
      <family val="2"/>
      <scheme val="minor"/>
    </font>
    <font>
      <b/>
      <sz val="12"/>
      <color theme="1"/>
      <name val="Calibri"/>
      <family val="2"/>
      <scheme val="minor"/>
    </font>
    <font>
      <b/>
      <sz val="10"/>
      <color rgb="FFFF0000"/>
      <name val="Calibri"/>
      <family val="2"/>
      <scheme val="minor"/>
    </font>
    <font>
      <b/>
      <sz val="11"/>
      <color rgb="FF000000"/>
      <name val="Calibri"/>
      <family val="2"/>
      <scheme val="minor"/>
    </font>
    <font>
      <b/>
      <sz val="12"/>
      <name val="Calibri"/>
      <family val="2"/>
      <scheme val="minor"/>
    </font>
    <font>
      <sz val="9"/>
      <name val="Calibri"/>
      <family val="2"/>
      <scheme val="minor"/>
    </font>
    <font>
      <b/>
      <sz val="12"/>
      <color theme="6" tint="-0.249977111117893"/>
      <name val="Calibri"/>
      <family val="2"/>
      <scheme val="minor"/>
    </font>
    <font>
      <sz val="12"/>
      <color theme="1"/>
      <name val="Calibri"/>
      <family val="2"/>
      <scheme val="minor"/>
    </font>
    <font>
      <sz val="9"/>
      <color theme="1"/>
      <name val="Calibri"/>
      <family val="2"/>
      <scheme val="minor"/>
    </font>
    <font>
      <sz val="10"/>
      <color rgb="FF000000"/>
      <name val="Arial"/>
      <family val="2"/>
    </font>
    <font>
      <sz val="12"/>
      <name val="Calibri"/>
      <family val="2"/>
      <scheme val="minor"/>
    </font>
    <font>
      <sz val="12"/>
      <color rgb="FF000000"/>
      <name val="Calibri"/>
      <family val="2"/>
      <scheme val="minor"/>
    </font>
  </fonts>
  <fills count="30">
    <fill>
      <patternFill patternType="none"/>
    </fill>
    <fill>
      <patternFill patternType="gray125"/>
    </fill>
    <fill>
      <patternFill patternType="solid">
        <fgColor rgb="FFFFC000"/>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9" tint="0.79998168889431442"/>
        <bgColor rgb="FFD9EAD3"/>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rgb="FFCFE2F3"/>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7" tint="0.59999389629810485"/>
        <bgColor rgb="FFCFE2F3"/>
      </patternFill>
    </fill>
    <fill>
      <patternFill patternType="solid">
        <fgColor theme="6" tint="0.79998168889431442"/>
        <bgColor rgb="FFCFE2F3"/>
      </patternFill>
    </fill>
    <fill>
      <patternFill patternType="solid">
        <fgColor theme="6" tint="0.79998168889431442"/>
        <bgColor rgb="FFF4CCCC"/>
      </patternFill>
    </fill>
    <fill>
      <patternFill patternType="solid">
        <fgColor theme="0" tint="-4.9989318521683403E-2"/>
        <bgColor rgb="FFF4CCCC"/>
      </patternFill>
    </fill>
    <fill>
      <patternFill patternType="solid">
        <fgColor theme="6" tint="0.39997558519241921"/>
        <bgColor rgb="FFCFE2F3"/>
      </patternFill>
    </fill>
    <fill>
      <patternFill patternType="solid">
        <fgColor theme="0" tint="-4.9989318521683403E-2"/>
        <bgColor rgb="FFD9EAD3"/>
      </patternFill>
    </fill>
    <fill>
      <patternFill patternType="solid">
        <fgColor rgb="FFFABF8F"/>
        <bgColor indexed="64"/>
      </patternFill>
    </fill>
    <fill>
      <patternFill patternType="solid">
        <fgColor theme="2" tint="-9.9978637043366805E-2"/>
        <bgColor indexed="64"/>
      </patternFill>
    </fill>
    <fill>
      <patternFill patternType="solid">
        <fgColor theme="6" tint="0.59999389629810485"/>
        <bgColor indexed="64"/>
      </patternFill>
    </fill>
    <fill>
      <patternFill patternType="solid">
        <fgColor theme="0"/>
        <bgColor rgb="FFD9EAD3"/>
      </patternFill>
    </fill>
    <fill>
      <patternFill patternType="solid">
        <fgColor theme="0"/>
        <bgColor rgb="FFCFE2F3"/>
      </patternFill>
    </fill>
    <fill>
      <patternFill patternType="solid">
        <fgColor theme="6" tint="0.39997558519241921"/>
        <bgColor rgb="FFD9EAD3"/>
      </patternFill>
    </fill>
    <fill>
      <patternFill patternType="solid">
        <fgColor theme="2" tint="-0.249977111117893"/>
        <bgColor indexed="64"/>
      </patternFill>
    </fill>
    <fill>
      <patternFill patternType="solid">
        <fgColor theme="7" tint="0.39997558519241921"/>
        <bgColor indexed="64"/>
      </patternFill>
    </fill>
  </fills>
  <borders count="60">
    <border>
      <left/>
      <right/>
      <top/>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
      <left style="thin">
        <color auto="1"/>
      </left>
      <right/>
      <top/>
      <bottom style="thin">
        <color auto="1"/>
      </bottom>
      <diagonal/>
    </border>
    <border>
      <left/>
      <right style="thin">
        <color indexed="64"/>
      </right>
      <top/>
      <bottom style="thin">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thin">
        <color auto="1"/>
      </top>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thin">
        <color rgb="FF000000"/>
      </top>
      <bottom style="medium">
        <color indexed="64"/>
      </bottom>
      <diagonal/>
    </border>
    <border>
      <left style="thin">
        <color auto="1"/>
      </left>
      <right style="medium">
        <color indexed="64"/>
      </right>
      <top style="thin">
        <color rgb="FF000000"/>
      </top>
      <bottom style="medium">
        <color indexed="64"/>
      </bottom>
      <diagonal/>
    </border>
    <border>
      <left/>
      <right/>
      <top style="thin">
        <color auto="1"/>
      </top>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right style="thin">
        <color auto="1"/>
      </right>
      <top style="medium">
        <color indexed="64"/>
      </top>
      <bottom style="thin">
        <color auto="1"/>
      </bottom>
      <diagonal/>
    </border>
    <border>
      <left/>
      <right/>
      <top style="medium">
        <color indexed="64"/>
      </top>
      <bottom style="thin">
        <color auto="1"/>
      </bottom>
      <diagonal/>
    </border>
    <border>
      <left/>
      <right style="thin">
        <color auto="1"/>
      </right>
      <top/>
      <bottom style="medium">
        <color indexed="64"/>
      </bottom>
      <diagonal/>
    </border>
    <border>
      <left/>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thin">
        <color auto="1"/>
      </right>
      <top/>
      <bottom style="medium">
        <color indexed="64"/>
      </bottom>
      <diagonal/>
    </border>
    <border>
      <left style="thin">
        <color auto="1"/>
      </left>
      <right style="thin">
        <color auto="1"/>
      </right>
      <top/>
      <bottom/>
      <diagonal/>
    </border>
    <border>
      <left style="thin">
        <color indexed="64"/>
      </left>
      <right/>
      <top style="medium">
        <color indexed="64"/>
      </top>
      <bottom style="thin">
        <color auto="1"/>
      </bottom>
      <diagonal/>
    </border>
    <border>
      <left style="thin">
        <color indexed="64"/>
      </left>
      <right/>
      <top/>
      <bottom/>
      <diagonal/>
    </border>
    <border>
      <left/>
      <right style="thin">
        <color indexed="64"/>
      </right>
      <top/>
      <bottom/>
      <diagonal/>
    </border>
    <border>
      <left/>
      <right/>
      <top/>
      <bottom style="medium">
        <color rgb="FF000000"/>
      </bottom>
      <diagonal/>
    </border>
    <border>
      <left/>
      <right/>
      <top style="medium">
        <color rgb="FF000000"/>
      </top>
      <bottom style="thin">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auto="1"/>
      </right>
      <top style="thin">
        <color rgb="FF000000"/>
      </top>
      <bottom style="medium">
        <color indexed="64"/>
      </bottom>
      <diagonal/>
    </border>
    <border>
      <left style="thin">
        <color auto="1"/>
      </left>
      <right/>
      <top style="thin">
        <color rgb="FF000000"/>
      </top>
      <bottom style="medium">
        <color indexed="64"/>
      </bottom>
      <diagonal/>
    </border>
    <border>
      <left style="medium">
        <color indexed="64"/>
      </left>
      <right style="thin">
        <color auto="1"/>
      </right>
      <top/>
      <bottom style="medium">
        <color indexed="64"/>
      </bottom>
      <diagonal/>
    </border>
    <border>
      <left style="thin">
        <color auto="1"/>
      </left>
      <right style="medium">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top style="thin">
        <color rgb="FF000000"/>
      </top>
      <bottom style="thin">
        <color rgb="FF000000"/>
      </bottom>
      <diagonal/>
    </border>
    <border>
      <left style="thin">
        <color indexed="64"/>
      </left>
      <right/>
      <top style="medium">
        <color indexed="64"/>
      </top>
      <bottom style="medium">
        <color indexed="64"/>
      </bottom>
      <diagonal/>
    </border>
    <border>
      <left/>
      <right style="thin">
        <color indexed="64"/>
      </right>
      <top style="thin">
        <color auto="1"/>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auto="1"/>
      </right>
      <top style="medium">
        <color indexed="64"/>
      </top>
      <bottom style="medium">
        <color indexed="64"/>
      </bottom>
      <diagonal/>
    </border>
    <border>
      <left style="thin">
        <color auto="1"/>
      </left>
      <right/>
      <top/>
      <bottom style="medium">
        <color indexed="64"/>
      </bottom>
      <diagonal/>
    </border>
    <border>
      <left/>
      <right style="thin">
        <color auto="1"/>
      </right>
      <top style="medium">
        <color indexed="64"/>
      </top>
      <bottom style="medium">
        <color indexed="64"/>
      </bottom>
      <diagonal/>
    </border>
    <border>
      <left style="thin">
        <color auto="1"/>
      </left>
      <right style="thin">
        <color auto="1"/>
      </right>
      <top style="medium">
        <color indexed="64"/>
      </top>
      <bottom style="thin">
        <color auto="1"/>
      </bottom>
      <diagonal/>
    </border>
  </borders>
  <cellStyleXfs count="5">
    <xf numFmtId="0" fontId="0" fillId="0" borderId="0"/>
    <xf numFmtId="0" fontId="1" fillId="0" borderId="0"/>
    <xf numFmtId="0" fontId="2" fillId="0" borderId="0" applyNumberFormat="0" applyFill="0" applyBorder="0" applyAlignment="0" applyProtection="0"/>
    <xf numFmtId="9" fontId="1" fillId="0" borderId="0" applyFont="0" applyFill="0" applyBorder="0" applyAlignment="0" applyProtection="0"/>
    <xf numFmtId="0" fontId="36" fillId="0" borderId="0"/>
  </cellStyleXfs>
  <cellXfs count="766">
    <xf numFmtId="0" fontId="0" fillId="0" borderId="0" xfId="0"/>
    <xf numFmtId="0" fontId="2" fillId="0" borderId="0" xfId="2"/>
    <xf numFmtId="0" fontId="1" fillId="0" borderId="0" xfId="0" applyFont="1"/>
    <xf numFmtId="0" fontId="6" fillId="0" borderId="0" xfId="0" applyFont="1"/>
    <xf numFmtId="0" fontId="7" fillId="0" borderId="0" xfId="0" applyFont="1"/>
    <xf numFmtId="49" fontId="8" fillId="0" borderId="0" xfId="0" applyNumberFormat="1" applyFont="1" applyAlignment="1">
      <alignment horizontal="right" vertical="center" wrapText="1"/>
    </xf>
    <xf numFmtId="49" fontId="10" fillId="0" borderId="0" xfId="0" applyNumberFormat="1" applyFont="1" applyAlignment="1">
      <alignment vertical="center" wrapText="1"/>
    </xf>
    <xf numFmtId="0" fontId="14" fillId="0" borderId="0" xfId="0" applyFont="1"/>
    <xf numFmtId="0" fontId="4" fillId="0" borderId="0" xfId="0" applyFont="1"/>
    <xf numFmtId="0" fontId="5" fillId="9" borderId="0" xfId="0" applyFont="1" applyFill="1" applyAlignment="1">
      <alignment vertical="center"/>
    </xf>
    <xf numFmtId="0" fontId="4" fillId="9" borderId="0" xfId="0" applyFont="1" applyFill="1" applyAlignment="1">
      <alignment vertical="center" wrapText="1"/>
    </xf>
    <xf numFmtId="0" fontId="4" fillId="9" borderId="0" xfId="0" applyFont="1" applyFill="1" applyAlignment="1">
      <alignment vertical="center"/>
    </xf>
    <xf numFmtId="0" fontId="4" fillId="11" borderId="1" xfId="0" applyFont="1" applyFill="1" applyBorder="1"/>
    <xf numFmtId="0" fontId="4" fillId="11" borderId="3" xfId="0" applyFont="1" applyFill="1" applyBorder="1"/>
    <xf numFmtId="0" fontId="5" fillId="0" borderId="1" xfId="0" applyFont="1" applyBorder="1" applyAlignment="1">
      <alignment horizontal="right"/>
    </xf>
    <xf numFmtId="0" fontId="5" fillId="0" borderId="1" xfId="0" applyFont="1" applyBorder="1" applyAlignment="1">
      <alignment horizontal="center" vertical="center"/>
    </xf>
    <xf numFmtId="0" fontId="4" fillId="0" borderId="0" xfId="0" applyFont="1" applyAlignment="1">
      <alignment vertical="center"/>
    </xf>
    <xf numFmtId="0" fontId="4" fillId="0" borderId="0" xfId="0" applyFont="1" applyAlignment="1">
      <alignment horizontal="center" vertical="center"/>
    </xf>
    <xf numFmtId="164" fontId="4" fillId="0" borderId="0" xfId="0" applyNumberFormat="1" applyFont="1" applyAlignment="1">
      <alignment horizontal="center" vertical="center"/>
    </xf>
    <xf numFmtId="0" fontId="17" fillId="9" borderId="0" xfId="0" applyFont="1" applyFill="1" applyAlignment="1">
      <alignment vertical="center"/>
    </xf>
    <xf numFmtId="0" fontId="4" fillId="9" borderId="0" xfId="0" applyFont="1" applyFill="1" applyAlignment="1">
      <alignment horizontal="center" vertical="center"/>
    </xf>
    <xf numFmtId="0" fontId="5" fillId="0" borderId="1" xfId="0" applyFont="1" applyBorder="1" applyAlignment="1">
      <alignment horizontal="center"/>
    </xf>
    <xf numFmtId="0" fontId="5" fillId="0" borderId="0" xfId="0" applyFont="1"/>
    <xf numFmtId="0" fontId="3" fillId="0" borderId="0" xfId="0" applyFont="1"/>
    <xf numFmtId="49" fontId="0" fillId="0" borderId="0" xfId="0" applyNumberFormat="1" applyAlignment="1">
      <alignment vertical="center" wrapText="1"/>
    </xf>
    <xf numFmtId="49" fontId="13" fillId="0" borderId="0" xfId="0" applyNumberFormat="1" applyFont="1" applyAlignment="1">
      <alignment vertical="center" wrapText="1"/>
    </xf>
    <xf numFmtId="49" fontId="11" fillId="0" borderId="0" xfId="0" applyNumberFormat="1" applyFont="1" applyAlignment="1">
      <alignment horizontal="right" vertical="center" wrapText="1"/>
    </xf>
    <xf numFmtId="0" fontId="4" fillId="0" borderId="7" xfId="0" applyFont="1" applyBorder="1" applyAlignment="1">
      <alignment horizontal="center" vertical="center" wrapText="1"/>
    </xf>
    <xf numFmtId="0" fontId="0" fillId="9" borderId="4" xfId="0" applyFill="1" applyBorder="1"/>
    <xf numFmtId="0" fontId="0" fillId="9" borderId="5" xfId="0" applyFill="1" applyBorder="1"/>
    <xf numFmtId="0" fontId="4" fillId="15" borderId="1" xfId="0" applyFont="1" applyFill="1" applyBorder="1" applyAlignment="1">
      <alignment horizontal="center" vertical="center" wrapText="1"/>
    </xf>
    <xf numFmtId="0" fontId="4" fillId="15" borderId="1" xfId="0" applyFont="1" applyFill="1" applyBorder="1" applyAlignment="1">
      <alignment horizontal="center" vertical="center"/>
    </xf>
    <xf numFmtId="0" fontId="16" fillId="15" borderId="1" xfId="0" applyFont="1" applyFill="1" applyBorder="1" applyAlignment="1">
      <alignment horizontal="center" vertical="center"/>
    </xf>
    <xf numFmtId="164" fontId="4" fillId="12" borderId="1" xfId="0" applyNumberFormat="1" applyFont="1" applyFill="1" applyBorder="1" applyAlignment="1">
      <alignment horizontal="center" vertical="center"/>
    </xf>
    <xf numFmtId="0" fontId="10" fillId="15" borderId="1" xfId="0" applyFont="1" applyFill="1" applyBorder="1" applyAlignment="1">
      <alignment horizontal="center" vertical="center"/>
    </xf>
    <xf numFmtId="0" fontId="5" fillId="9" borderId="1" xfId="0" applyFont="1" applyFill="1" applyBorder="1" applyAlignment="1">
      <alignment horizontal="right"/>
    </xf>
    <xf numFmtId="0" fontId="5" fillId="9" borderId="3" xfId="0" applyFont="1" applyFill="1" applyBorder="1" applyAlignment="1">
      <alignment vertical="center"/>
    </xf>
    <xf numFmtId="0" fontId="4" fillId="9" borderId="4" xfId="0" applyFont="1" applyFill="1" applyBorder="1" applyAlignment="1">
      <alignment vertical="center" wrapText="1"/>
    </xf>
    <xf numFmtId="0" fontId="4" fillId="9" borderId="4" xfId="0" applyFont="1" applyFill="1" applyBorder="1" applyAlignment="1">
      <alignment vertical="center"/>
    </xf>
    <xf numFmtId="0" fontId="4" fillId="15" borderId="6" xfId="0" applyFont="1" applyFill="1" applyBorder="1" applyAlignment="1">
      <alignment horizontal="center" vertical="center"/>
    </xf>
    <xf numFmtId="0" fontId="16" fillId="15" borderId="6" xfId="0" applyFont="1" applyFill="1" applyBorder="1" applyAlignment="1">
      <alignment horizontal="center" vertical="center"/>
    </xf>
    <xf numFmtId="0" fontId="4" fillId="11" borderId="10" xfId="0" applyFont="1" applyFill="1" applyBorder="1"/>
    <xf numFmtId="0" fontId="4" fillId="10" borderId="4" xfId="0" applyFont="1" applyFill="1" applyBorder="1" applyAlignment="1">
      <alignment horizontal="center" vertical="center"/>
    </xf>
    <xf numFmtId="49" fontId="8" fillId="16" borderId="1" xfId="0" applyNumberFormat="1" applyFont="1" applyFill="1" applyBorder="1" applyAlignment="1">
      <alignment horizontal="center" vertical="center" wrapText="1"/>
    </xf>
    <xf numFmtId="49" fontId="8" fillId="8" borderId="1" xfId="0" applyNumberFormat="1" applyFont="1" applyFill="1" applyBorder="1" applyAlignment="1">
      <alignment horizontal="center" vertical="center" wrapText="1"/>
    </xf>
    <xf numFmtId="0" fontId="5" fillId="0" borderId="3" xfId="0" applyFont="1" applyBorder="1" applyAlignment="1">
      <alignment horizontal="right"/>
    </xf>
    <xf numFmtId="0" fontId="17" fillId="9" borderId="3" xfId="0" applyFont="1" applyFill="1" applyBorder="1" applyAlignment="1">
      <alignment vertical="center"/>
    </xf>
    <xf numFmtId="0" fontId="21" fillId="0" borderId="0" xfId="0" applyFont="1"/>
    <xf numFmtId="0" fontId="0" fillId="0" borderId="0" xfId="0" applyAlignment="1">
      <alignment horizontal="center"/>
    </xf>
    <xf numFmtId="0" fontId="5" fillId="9" borderId="4" xfId="0" applyFont="1" applyFill="1" applyBorder="1" applyAlignment="1">
      <alignment vertical="center"/>
    </xf>
    <xf numFmtId="164" fontId="5" fillId="0" borderId="0" xfId="0" applyNumberFormat="1" applyFont="1" applyAlignment="1">
      <alignment horizontal="center" vertical="center"/>
    </xf>
    <xf numFmtId="0" fontId="4" fillId="9" borderId="4" xfId="0" applyFont="1" applyFill="1" applyBorder="1" applyAlignment="1">
      <alignment horizontal="center" vertical="center"/>
    </xf>
    <xf numFmtId="0" fontId="5" fillId="9" borderId="4" xfId="0" applyFont="1" applyFill="1" applyBorder="1" applyAlignment="1">
      <alignment horizontal="center" vertical="center"/>
    </xf>
    <xf numFmtId="0" fontId="3" fillId="9" borderId="4" xfId="0" applyFont="1" applyFill="1" applyBorder="1" applyAlignment="1">
      <alignment horizontal="center"/>
    </xf>
    <xf numFmtId="49" fontId="20" fillId="17" borderId="7" xfId="0" applyNumberFormat="1" applyFont="1" applyFill="1" applyBorder="1" applyAlignment="1">
      <alignment horizontal="right" vertical="center" wrapText="1"/>
    </xf>
    <xf numFmtId="0" fontId="1" fillId="0" borderId="0" xfId="1"/>
    <xf numFmtId="0" fontId="3" fillId="0" borderId="0" xfId="1" applyFont="1"/>
    <xf numFmtId="0" fontId="23" fillId="0" borderId="0" xfId="0" applyFont="1"/>
    <xf numFmtId="0" fontId="2" fillId="0" borderId="0" xfId="2" applyFill="1"/>
    <xf numFmtId="0" fontId="24" fillId="0" borderId="0" xfId="0" applyFont="1"/>
    <xf numFmtId="49" fontId="12" fillId="0" borderId="0" xfId="0" applyNumberFormat="1" applyFont="1" applyAlignment="1">
      <alignment horizontal="right" vertical="center" wrapText="1"/>
    </xf>
    <xf numFmtId="1" fontId="4" fillId="12" borderId="1" xfId="0" applyNumberFormat="1" applyFont="1" applyFill="1" applyBorder="1" applyAlignment="1">
      <alignment horizontal="center" vertical="center"/>
    </xf>
    <xf numFmtId="0" fontId="4" fillId="9" borderId="1" xfId="0" applyFont="1" applyFill="1" applyBorder="1" applyAlignment="1">
      <alignment vertical="center"/>
    </xf>
    <xf numFmtId="1" fontId="5" fillId="15" borderId="1" xfId="0" applyNumberFormat="1" applyFont="1" applyFill="1" applyBorder="1" applyAlignment="1">
      <alignment horizontal="center" vertical="center"/>
    </xf>
    <xf numFmtId="164" fontId="4" fillId="0" borderId="1" xfId="0" applyNumberFormat="1" applyFont="1" applyBorder="1" applyAlignment="1">
      <alignment horizontal="center" vertical="center"/>
    </xf>
    <xf numFmtId="0" fontId="4" fillId="9" borderId="1" xfId="0" applyFont="1" applyFill="1" applyBorder="1" applyAlignment="1">
      <alignment horizontal="center" vertical="center"/>
    </xf>
    <xf numFmtId="0" fontId="5" fillId="0" borderId="1" xfId="0" applyFont="1" applyBorder="1"/>
    <xf numFmtId="0" fontId="4" fillId="0" borderId="1" xfId="0" applyFont="1" applyBorder="1"/>
    <xf numFmtId="0" fontId="4" fillId="12" borderId="6" xfId="0" applyFont="1" applyFill="1" applyBorder="1" applyAlignment="1">
      <alignment horizontal="center" vertical="center"/>
    </xf>
    <xf numFmtId="0" fontId="16" fillId="12" borderId="6" xfId="0" applyFont="1" applyFill="1" applyBorder="1" applyAlignment="1">
      <alignment horizontal="center" vertical="center"/>
    </xf>
    <xf numFmtId="0" fontId="16" fillId="12" borderId="1" xfId="0" applyFont="1" applyFill="1" applyBorder="1" applyAlignment="1">
      <alignment horizontal="center" vertical="center"/>
    </xf>
    <xf numFmtId="0" fontId="4" fillId="12" borderId="1" xfId="0" applyFont="1" applyFill="1" applyBorder="1" applyAlignment="1">
      <alignment horizontal="center" vertical="center"/>
    </xf>
    <xf numFmtId="164" fontId="5" fillId="12" borderId="1" xfId="0" applyNumberFormat="1" applyFont="1" applyFill="1" applyBorder="1" applyAlignment="1">
      <alignment horizontal="center" vertical="center"/>
    </xf>
    <xf numFmtId="1" fontId="5" fillId="12" borderId="1" xfId="0" applyNumberFormat="1" applyFont="1" applyFill="1" applyBorder="1" applyAlignment="1">
      <alignment horizontal="center" vertical="center"/>
    </xf>
    <xf numFmtId="49" fontId="4" fillId="0" borderId="0" xfId="0" applyNumberFormat="1" applyFont="1" applyAlignment="1">
      <alignment vertical="center" wrapText="1"/>
    </xf>
    <xf numFmtId="0" fontId="5" fillId="14" borderId="1" xfId="0" applyFont="1" applyFill="1" applyBorder="1" applyAlignment="1">
      <alignment horizontal="center"/>
    </xf>
    <xf numFmtId="164" fontId="5" fillId="14" borderId="6" xfId="0" applyNumberFormat="1" applyFont="1" applyFill="1" applyBorder="1" applyAlignment="1">
      <alignment horizontal="center" vertical="center"/>
    </xf>
    <xf numFmtId="164" fontId="5" fillId="3" borderId="6" xfId="0" applyNumberFormat="1" applyFont="1" applyFill="1" applyBorder="1" applyAlignment="1">
      <alignment horizontal="center" vertical="center"/>
    </xf>
    <xf numFmtId="164" fontId="5" fillId="3" borderId="1" xfId="0" applyNumberFormat="1" applyFont="1" applyFill="1" applyBorder="1" applyAlignment="1">
      <alignment horizontal="center" vertical="center"/>
    </xf>
    <xf numFmtId="0" fontId="0" fillId="9" borderId="4" xfId="0" applyFill="1" applyBorder="1" applyAlignment="1">
      <alignment horizontal="center"/>
    </xf>
    <xf numFmtId="0" fontId="5" fillId="0" borderId="0" xfId="0" applyFont="1" applyAlignment="1">
      <alignment horizontal="center"/>
    </xf>
    <xf numFmtId="0" fontId="3" fillId="9" borderId="5" xfId="0" applyFont="1" applyFill="1" applyBorder="1" applyAlignment="1">
      <alignment horizontal="center"/>
    </xf>
    <xf numFmtId="0" fontId="9" fillId="15" borderId="1" xfId="0" applyFont="1" applyFill="1" applyBorder="1" applyAlignment="1">
      <alignment horizontal="center" vertical="center"/>
    </xf>
    <xf numFmtId="49" fontId="10" fillId="0" borderId="0" xfId="0" applyNumberFormat="1" applyFont="1" applyAlignment="1">
      <alignment horizontal="left" vertical="center" wrapText="1"/>
    </xf>
    <xf numFmtId="0" fontId="16" fillId="0" borderId="0" xfId="0" applyFont="1"/>
    <xf numFmtId="0" fontId="9" fillId="15" borderId="6" xfId="0" applyFont="1" applyFill="1" applyBorder="1" applyAlignment="1">
      <alignment horizontal="center" vertical="center"/>
    </xf>
    <xf numFmtId="0" fontId="9" fillId="12" borderId="1" xfId="0" applyFont="1" applyFill="1" applyBorder="1" applyAlignment="1">
      <alignment horizontal="center" vertical="center"/>
    </xf>
    <xf numFmtId="0" fontId="15" fillId="0" borderId="0" xfId="0" applyFont="1"/>
    <xf numFmtId="2" fontId="9" fillId="15" borderId="6" xfId="0" applyNumberFormat="1" applyFont="1" applyFill="1" applyBorder="1" applyAlignment="1">
      <alignment horizontal="center" vertical="center"/>
    </xf>
    <xf numFmtId="2" fontId="9" fillId="15" borderId="1" xfId="0" applyNumberFormat="1" applyFont="1" applyFill="1" applyBorder="1" applyAlignment="1">
      <alignment horizontal="center" vertical="center"/>
    </xf>
    <xf numFmtId="2" fontId="9" fillId="12" borderId="6" xfId="0" applyNumberFormat="1" applyFont="1" applyFill="1" applyBorder="1" applyAlignment="1">
      <alignment horizontal="center" vertical="center"/>
    </xf>
    <xf numFmtId="2" fontId="9" fillId="12" borderId="1" xfId="0" applyNumberFormat="1" applyFont="1" applyFill="1" applyBorder="1" applyAlignment="1">
      <alignment horizontal="center" vertical="center"/>
    </xf>
    <xf numFmtId="0" fontId="26" fillId="0" borderId="0" xfId="0" applyFont="1"/>
    <xf numFmtId="0" fontId="27" fillId="0" borderId="0" xfId="0" applyFont="1"/>
    <xf numFmtId="0" fontId="0" fillId="0" borderId="0" xfId="0" applyAlignment="1">
      <alignment horizontal="center" wrapText="1"/>
    </xf>
    <xf numFmtId="0" fontId="0" fillId="0" borderId="0" xfId="0" applyAlignment="1">
      <alignment wrapText="1"/>
    </xf>
    <xf numFmtId="0" fontId="4" fillId="0" borderId="0" xfId="0" applyFont="1" applyAlignment="1">
      <alignment wrapText="1"/>
    </xf>
    <xf numFmtId="0" fontId="5" fillId="9" borderId="3" xfId="0" applyFont="1" applyFill="1" applyBorder="1" applyAlignment="1">
      <alignment vertical="center" wrapText="1"/>
    </xf>
    <xf numFmtId="0" fontId="4" fillId="11" borderId="6" xfId="0" applyFont="1" applyFill="1" applyBorder="1" applyAlignment="1">
      <alignment wrapText="1"/>
    </xf>
    <xf numFmtId="0" fontId="4" fillId="11" borderId="1" xfId="0" applyFont="1" applyFill="1" applyBorder="1" applyAlignment="1">
      <alignment wrapText="1"/>
    </xf>
    <xf numFmtId="0" fontId="4" fillId="11" borderId="3" xfId="0" applyFont="1" applyFill="1" applyBorder="1" applyAlignment="1">
      <alignment wrapText="1"/>
    </xf>
    <xf numFmtId="0" fontId="5" fillId="0" borderId="1" xfId="0" applyFont="1" applyBorder="1" applyAlignment="1">
      <alignment horizontal="right" wrapText="1"/>
    </xf>
    <xf numFmtId="0" fontId="4" fillId="0" borderId="0" xfId="0" applyFont="1" applyAlignment="1">
      <alignment vertical="center" wrapText="1"/>
    </xf>
    <xf numFmtId="0" fontId="17" fillId="10" borderId="3" xfId="0" applyFont="1" applyFill="1" applyBorder="1" applyAlignment="1">
      <alignment vertical="center" wrapText="1"/>
    </xf>
    <xf numFmtId="0" fontId="4" fillId="11" borderId="10" xfId="0" applyFont="1" applyFill="1" applyBorder="1" applyAlignment="1">
      <alignment wrapText="1"/>
    </xf>
    <xf numFmtId="0" fontId="8" fillId="0" borderId="1" xfId="0" applyFont="1" applyBorder="1" applyAlignment="1">
      <alignment horizontal="center" vertical="center"/>
    </xf>
    <xf numFmtId="0" fontId="9" fillId="0" borderId="0" xfId="0" applyFont="1" applyAlignment="1">
      <alignment horizontal="center" vertical="center"/>
    </xf>
    <xf numFmtId="0" fontId="9" fillId="9" borderId="4" xfId="0" applyFont="1" applyFill="1" applyBorder="1" applyAlignment="1">
      <alignment horizontal="center" vertical="center"/>
    </xf>
    <xf numFmtId="0" fontId="8" fillId="0" borderId="1" xfId="0" applyFont="1" applyBorder="1" applyAlignment="1">
      <alignment horizontal="center"/>
    </xf>
    <xf numFmtId="0" fontId="9" fillId="0" borderId="0" xfId="0" applyFont="1"/>
    <xf numFmtId="0" fontId="9" fillId="15" borderId="1" xfId="0" applyFont="1" applyFill="1" applyBorder="1" applyAlignment="1">
      <alignment horizontal="center" vertical="center" wrapText="1"/>
    </xf>
    <xf numFmtId="0" fontId="9" fillId="9" borderId="0" xfId="0" applyFont="1" applyFill="1" applyAlignment="1">
      <alignment vertical="center" wrapText="1"/>
    </xf>
    <xf numFmtId="0" fontId="0" fillId="15" borderId="5" xfId="0" applyFill="1" applyBorder="1" applyAlignment="1">
      <alignment horizontal="center" vertical="center"/>
    </xf>
    <xf numFmtId="0" fontId="0" fillId="15" borderId="12" xfId="0" applyFill="1" applyBorder="1" applyAlignment="1">
      <alignment horizontal="center" vertical="center"/>
    </xf>
    <xf numFmtId="0" fontId="0" fillId="15" borderId="13" xfId="0" applyFill="1" applyBorder="1" applyAlignment="1">
      <alignment horizontal="center" vertical="center"/>
    </xf>
    <xf numFmtId="0" fontId="0" fillId="15" borderId="3" xfId="0" applyFill="1" applyBorder="1" applyAlignment="1">
      <alignment horizontal="center" vertical="center"/>
    </xf>
    <xf numFmtId="0" fontId="13" fillId="0" borderId="0" xfId="0" applyFont="1"/>
    <xf numFmtId="9" fontId="5" fillId="3" borderId="6" xfId="3" applyFont="1" applyFill="1" applyBorder="1" applyAlignment="1">
      <alignment horizontal="center" vertical="center"/>
    </xf>
    <xf numFmtId="9" fontId="5" fillId="14" borderId="6" xfId="3" applyFont="1" applyFill="1" applyBorder="1" applyAlignment="1">
      <alignment horizontal="center" vertical="center"/>
    </xf>
    <xf numFmtId="0" fontId="4" fillId="23" borderId="0" xfId="0" applyFont="1" applyFill="1" applyAlignment="1">
      <alignment vertical="center" wrapText="1"/>
    </xf>
    <xf numFmtId="0" fontId="4" fillId="23" borderId="0" xfId="0" applyFont="1" applyFill="1" applyAlignment="1">
      <alignment vertical="center"/>
    </xf>
    <xf numFmtId="0" fontId="17" fillId="23" borderId="0" xfId="0" applyFont="1" applyFill="1" applyAlignment="1">
      <alignment horizontal="center" vertical="center"/>
    </xf>
    <xf numFmtId="0" fontId="4" fillId="23" borderId="0" xfId="0" applyFont="1" applyFill="1" applyAlignment="1">
      <alignment horizontal="center" vertical="center"/>
    </xf>
    <xf numFmtId="0" fontId="5" fillId="23" borderId="1" xfId="0" applyFont="1" applyFill="1" applyBorder="1" applyAlignment="1">
      <alignment horizontal="right"/>
    </xf>
    <xf numFmtId="0" fontId="0" fillId="15" borderId="1" xfId="0" applyFill="1" applyBorder="1" applyAlignment="1">
      <alignment horizontal="center" vertical="center"/>
    </xf>
    <xf numFmtId="0" fontId="12" fillId="15" borderId="1" xfId="0" applyFont="1" applyFill="1" applyBorder="1" applyAlignment="1">
      <alignment horizontal="center" vertical="center"/>
    </xf>
    <xf numFmtId="0" fontId="3" fillId="23" borderId="1" xfId="0" applyFont="1" applyFill="1" applyBorder="1" applyAlignment="1">
      <alignment horizontal="center" vertical="center"/>
    </xf>
    <xf numFmtId="164" fontId="0" fillId="0" borderId="0" xfId="0" applyNumberFormat="1" applyAlignment="1">
      <alignment horizontal="center" vertical="center"/>
    </xf>
    <xf numFmtId="164" fontId="3" fillId="0" borderId="0" xfId="0" applyNumberFormat="1" applyFont="1" applyAlignment="1">
      <alignment horizontal="center" vertical="center"/>
    </xf>
    <xf numFmtId="1" fontId="3" fillId="12" borderId="1" xfId="0" applyNumberFormat="1" applyFont="1" applyFill="1" applyBorder="1" applyAlignment="1">
      <alignment horizontal="center" vertical="center"/>
    </xf>
    <xf numFmtId="0" fontId="13" fillId="15" borderId="1" xfId="0" applyFont="1" applyFill="1" applyBorder="1" applyAlignment="1">
      <alignment horizontal="center" vertical="center"/>
    </xf>
    <xf numFmtId="0" fontId="3" fillId="23" borderId="1" xfId="0" applyFont="1" applyFill="1" applyBorder="1" applyAlignment="1">
      <alignment horizontal="center"/>
    </xf>
    <xf numFmtId="0" fontId="3" fillId="12" borderId="1" xfId="0" applyFont="1" applyFill="1" applyBorder="1" applyAlignment="1">
      <alignment horizontal="center" vertical="center"/>
    </xf>
    <xf numFmtId="0" fontId="3" fillId="12" borderId="1" xfId="0" applyFont="1" applyFill="1" applyBorder="1" applyAlignment="1">
      <alignment horizontal="right"/>
    </xf>
    <xf numFmtId="0" fontId="4" fillId="7" borderId="9" xfId="0" applyFont="1" applyFill="1" applyBorder="1" applyAlignment="1">
      <alignment horizontal="center"/>
    </xf>
    <xf numFmtId="0" fontId="4" fillId="13" borderId="19" xfId="0" applyFont="1" applyFill="1" applyBorder="1" applyAlignment="1">
      <alignment horizontal="center" vertical="center" wrapText="1"/>
    </xf>
    <xf numFmtId="0" fontId="4" fillId="13" borderId="20" xfId="0" applyFont="1" applyFill="1" applyBorder="1" applyAlignment="1">
      <alignment horizontal="center" vertical="center" wrapText="1"/>
    </xf>
    <xf numFmtId="1" fontId="4" fillId="13" borderId="1" xfId="0" applyNumberFormat="1" applyFont="1" applyFill="1" applyBorder="1" applyAlignment="1">
      <alignment horizontal="center" vertical="center"/>
    </xf>
    <xf numFmtId="1" fontId="9" fillId="13" borderId="1" xfId="0" applyNumberFormat="1" applyFont="1" applyFill="1" applyBorder="1" applyAlignment="1">
      <alignment horizontal="center" vertical="center"/>
    </xf>
    <xf numFmtId="0" fontId="16" fillId="0" borderId="0" xfId="0" applyFont="1" applyAlignment="1">
      <alignment horizontal="center" vertical="center"/>
    </xf>
    <xf numFmtId="49" fontId="10" fillId="0" borderId="0" xfId="0" applyNumberFormat="1" applyFont="1" applyAlignment="1">
      <alignment horizontal="center" vertical="center" wrapText="1"/>
    </xf>
    <xf numFmtId="0" fontId="4" fillId="0" borderId="0" xfId="0" applyFont="1" applyAlignment="1">
      <alignment horizontal="center"/>
    </xf>
    <xf numFmtId="0" fontId="5" fillId="24" borderId="1" xfId="0" applyFont="1" applyFill="1" applyBorder="1" applyAlignment="1">
      <alignment horizontal="right" wrapText="1"/>
    </xf>
    <xf numFmtId="49" fontId="8" fillId="17" borderId="7" xfId="0" applyNumberFormat="1" applyFont="1" applyFill="1" applyBorder="1" applyAlignment="1">
      <alignment horizontal="center" vertical="center" wrapText="1"/>
    </xf>
    <xf numFmtId="0" fontId="3" fillId="24" borderId="1" xfId="0" applyFont="1" applyFill="1" applyBorder="1" applyAlignment="1">
      <alignment horizontal="right" wrapText="1"/>
    </xf>
    <xf numFmtId="0" fontId="5" fillId="0" borderId="3" xfId="0" applyFont="1" applyBorder="1" applyAlignment="1">
      <alignment horizontal="center" wrapText="1"/>
    </xf>
    <xf numFmtId="0" fontId="5" fillId="0" borderId="4" xfId="0" applyFont="1" applyBorder="1" applyAlignment="1">
      <alignment horizontal="center" wrapText="1"/>
    </xf>
    <xf numFmtId="0" fontId="5" fillId="0" borderId="4" xfId="0" applyFont="1" applyBorder="1" applyAlignment="1">
      <alignment horizontal="center"/>
    </xf>
    <xf numFmtId="0" fontId="0" fillId="0" borderId="4" xfId="0" applyBorder="1" applyAlignment="1">
      <alignment horizontal="center"/>
    </xf>
    <xf numFmtId="0" fontId="4" fillId="11" borderId="4" xfId="0" applyFont="1" applyFill="1" applyBorder="1"/>
    <xf numFmtId="0" fontId="0" fillId="0" borderId="21" xfId="0" applyBorder="1"/>
    <xf numFmtId="0" fontId="0" fillId="0" borderId="9" xfId="0" applyBorder="1"/>
    <xf numFmtId="0" fontId="4" fillId="13" borderId="4" xfId="0" applyFont="1" applyFill="1" applyBorder="1" applyAlignment="1">
      <alignment vertical="center" wrapText="1"/>
    </xf>
    <xf numFmtId="49" fontId="8" fillId="8" borderId="4" xfId="0" applyNumberFormat="1" applyFont="1" applyFill="1" applyBorder="1" applyAlignment="1">
      <alignment horizontal="center" vertical="center" wrapText="1"/>
    </xf>
    <xf numFmtId="0" fontId="4" fillId="15" borderId="21" xfId="0" applyFont="1" applyFill="1" applyBorder="1" applyAlignment="1">
      <alignment horizontal="center" vertical="center" wrapText="1"/>
    </xf>
    <xf numFmtId="0" fontId="3" fillId="13" borderId="4" xfId="0" applyFont="1" applyFill="1" applyBorder="1" applyAlignment="1">
      <alignment horizontal="center" vertical="center"/>
    </xf>
    <xf numFmtId="0" fontId="4" fillId="11" borderId="9" xfId="0" applyFont="1" applyFill="1" applyBorder="1"/>
    <xf numFmtId="0" fontId="5" fillId="0" borderId="4" xfId="0" applyFont="1" applyBorder="1" applyAlignment="1">
      <alignment horizontal="right"/>
    </xf>
    <xf numFmtId="0" fontId="5" fillId="13" borderId="4" xfId="0" applyFont="1" applyFill="1" applyBorder="1" applyAlignment="1">
      <alignment horizontal="center" vertical="center"/>
    </xf>
    <xf numFmtId="0" fontId="3" fillId="13" borderId="0" xfId="0" applyFont="1" applyFill="1" applyAlignment="1">
      <alignment horizontal="center" vertical="center"/>
    </xf>
    <xf numFmtId="0" fontId="9" fillId="15" borderId="4" xfId="0" applyFont="1" applyFill="1" applyBorder="1" applyAlignment="1">
      <alignment horizontal="center" vertical="center"/>
    </xf>
    <xf numFmtId="0" fontId="8" fillId="0" borderId="4" xfId="0" applyFont="1" applyBorder="1" applyAlignment="1">
      <alignment horizontal="center" vertical="center"/>
    </xf>
    <xf numFmtId="0" fontId="30" fillId="13" borderId="0" xfId="0" applyFont="1" applyFill="1" applyAlignment="1">
      <alignment horizontal="center" vertical="center"/>
    </xf>
    <xf numFmtId="0" fontId="8" fillId="0" borderId="4" xfId="0" applyFont="1" applyBorder="1" applyAlignment="1">
      <alignment horizontal="center"/>
    </xf>
    <xf numFmtId="0" fontId="3" fillId="13" borderId="4" xfId="0" applyFont="1" applyFill="1" applyBorder="1" applyAlignment="1">
      <alignment horizontal="right"/>
    </xf>
    <xf numFmtId="0" fontId="4" fillId="0" borderId="4" xfId="0" applyFont="1" applyBorder="1"/>
    <xf numFmtId="0" fontId="5" fillId="0" borderId="23" xfId="0" applyFont="1" applyBorder="1" applyAlignment="1">
      <alignment horizontal="center"/>
    </xf>
    <xf numFmtId="0" fontId="5" fillId="0" borderId="26" xfId="0" applyFont="1" applyBorder="1" applyAlignment="1">
      <alignment horizontal="center"/>
    </xf>
    <xf numFmtId="49" fontId="8" fillId="0" borderId="9" xfId="0" applyNumberFormat="1" applyFont="1" applyBorder="1" applyAlignment="1">
      <alignment horizontal="center" wrapText="1"/>
    </xf>
    <xf numFmtId="0" fontId="4" fillId="0" borderId="21" xfId="0" applyFont="1" applyBorder="1" applyAlignment="1">
      <alignment horizontal="center" vertical="center" wrapText="1"/>
    </xf>
    <xf numFmtId="0" fontId="12" fillId="15" borderId="12" xfId="0" applyFont="1" applyFill="1" applyBorder="1" applyAlignment="1">
      <alignment horizontal="center" vertical="center"/>
    </xf>
    <xf numFmtId="0" fontId="12" fillId="15" borderId="13" xfId="0" applyFont="1" applyFill="1" applyBorder="1" applyAlignment="1">
      <alignment horizontal="center" vertical="center"/>
    </xf>
    <xf numFmtId="0" fontId="12" fillId="15" borderId="17" xfId="0" applyFont="1" applyFill="1" applyBorder="1" applyAlignment="1">
      <alignment horizontal="center" vertical="center"/>
    </xf>
    <xf numFmtId="0" fontId="12" fillId="15" borderId="18" xfId="0" applyFont="1" applyFill="1" applyBorder="1" applyAlignment="1">
      <alignment horizontal="center" vertical="center"/>
    </xf>
    <xf numFmtId="0" fontId="3" fillId="24" borderId="3" xfId="0" applyFont="1" applyFill="1" applyBorder="1" applyAlignment="1">
      <alignment horizontal="center" vertical="center" wrapText="1"/>
    </xf>
    <xf numFmtId="0" fontId="5" fillId="24" borderId="4" xfId="0" applyFont="1" applyFill="1" applyBorder="1" applyAlignment="1">
      <alignment vertical="center"/>
    </xf>
    <xf numFmtId="0" fontId="4" fillId="24" borderId="4" xfId="0" applyFont="1" applyFill="1" applyBorder="1" applyAlignment="1">
      <alignment vertical="center" wrapText="1"/>
    </xf>
    <xf numFmtId="0" fontId="4" fillId="24" borderId="4" xfId="0" applyFont="1" applyFill="1" applyBorder="1" applyAlignment="1">
      <alignment vertical="center"/>
    </xf>
    <xf numFmtId="0" fontId="0" fillId="24" borderId="4" xfId="0" applyFill="1" applyBorder="1"/>
    <xf numFmtId="0" fontId="30" fillId="24" borderId="3" xfId="0" applyFont="1" applyFill="1" applyBorder="1" applyAlignment="1">
      <alignment horizontal="center" vertical="center" wrapText="1"/>
    </xf>
    <xf numFmtId="0" fontId="29" fillId="24" borderId="4" xfId="0" applyFont="1" applyFill="1" applyBorder="1" applyAlignment="1">
      <alignment horizontal="center" vertical="center"/>
    </xf>
    <xf numFmtId="0" fontId="16" fillId="24" borderId="4" xfId="0" applyFont="1" applyFill="1" applyBorder="1" applyAlignment="1">
      <alignment horizontal="center" vertical="center"/>
    </xf>
    <xf numFmtId="0" fontId="4" fillId="24" borderId="4" xfId="0" applyFont="1" applyFill="1" applyBorder="1" applyAlignment="1">
      <alignment horizontal="center" vertical="center"/>
    </xf>
    <xf numFmtId="164" fontId="0" fillId="24" borderId="4" xfId="0" applyNumberFormat="1" applyFill="1" applyBorder="1" applyAlignment="1">
      <alignment horizontal="center"/>
    </xf>
    <xf numFmtId="0" fontId="9" fillId="14" borderId="4" xfId="0" applyFont="1" applyFill="1" applyBorder="1" applyAlignment="1">
      <alignment horizontal="center" vertical="center"/>
    </xf>
    <xf numFmtId="0" fontId="9" fillId="14" borderId="26" xfId="0" applyFont="1" applyFill="1" applyBorder="1" applyAlignment="1">
      <alignment horizontal="center" vertical="center"/>
    </xf>
    <xf numFmtId="0" fontId="5" fillId="0" borderId="9" xfId="0" applyFont="1" applyBorder="1" applyAlignment="1">
      <alignment horizontal="center"/>
    </xf>
    <xf numFmtId="0" fontId="9" fillId="14" borderId="9" xfId="0" applyFont="1" applyFill="1" applyBorder="1" applyAlignment="1">
      <alignment horizontal="center" vertical="center"/>
    </xf>
    <xf numFmtId="9" fontId="8" fillId="24" borderId="23" xfId="3" applyFont="1" applyFill="1" applyBorder="1" applyAlignment="1">
      <alignment horizontal="center" vertical="center"/>
    </xf>
    <xf numFmtId="0" fontId="5" fillId="3" borderId="28" xfId="0" applyFont="1" applyFill="1" applyBorder="1" applyAlignment="1">
      <alignment horizontal="center" wrapText="1"/>
    </xf>
    <xf numFmtId="0" fontId="5" fillId="14" borderId="27" xfId="0" applyFont="1" applyFill="1" applyBorder="1" applyAlignment="1">
      <alignment horizontal="center" wrapText="1"/>
    </xf>
    <xf numFmtId="49" fontId="10" fillId="0" borderId="28" xfId="0" applyNumberFormat="1" applyFont="1" applyBorder="1" applyAlignment="1">
      <alignment horizontal="center" vertical="center" wrapText="1"/>
    </xf>
    <xf numFmtId="0" fontId="0" fillId="0" borderId="28" xfId="0" applyBorder="1"/>
    <xf numFmtId="49" fontId="10" fillId="0" borderId="28" xfId="0" applyNumberFormat="1" applyFont="1" applyBorder="1" applyAlignment="1">
      <alignment horizontal="left" vertical="center" wrapText="1"/>
    </xf>
    <xf numFmtId="0" fontId="4" fillId="0" borderId="11" xfId="0" applyFont="1" applyBorder="1"/>
    <xf numFmtId="0" fontId="4" fillId="0" borderId="9" xfId="0" applyFont="1" applyBorder="1" applyAlignment="1">
      <alignment vertical="center"/>
    </xf>
    <xf numFmtId="0" fontId="4" fillId="0" borderId="9" xfId="0" applyFont="1" applyBorder="1" applyAlignment="1">
      <alignment horizontal="center" vertical="center"/>
    </xf>
    <xf numFmtId="164" fontId="4" fillId="0" borderId="9" xfId="0" applyNumberFormat="1" applyFont="1" applyBorder="1" applyAlignment="1">
      <alignment horizontal="center" vertical="center"/>
    </xf>
    <xf numFmtId="0" fontId="5" fillId="0" borderId="0" xfId="0" applyFont="1" applyAlignment="1">
      <alignment horizontal="right"/>
    </xf>
    <xf numFmtId="49" fontId="17" fillId="18" borderId="1" xfId="0" applyNumberFormat="1" applyFont="1" applyFill="1" applyBorder="1" applyAlignment="1">
      <alignment horizontal="center" vertical="center" wrapText="1"/>
    </xf>
    <xf numFmtId="0" fontId="0" fillId="11" borderId="4" xfId="0" applyFill="1" applyBorder="1" applyAlignment="1">
      <alignment horizontal="center"/>
    </xf>
    <xf numFmtId="165" fontId="0" fillId="0" borderId="5" xfId="3" applyNumberFormat="1" applyFont="1" applyFill="1" applyBorder="1" applyAlignment="1">
      <alignment horizontal="center"/>
    </xf>
    <xf numFmtId="0" fontId="0" fillId="0" borderId="3" xfId="0" applyBorder="1" applyAlignment="1">
      <alignment horizontal="center"/>
    </xf>
    <xf numFmtId="0" fontId="0" fillId="0" borderId="33" xfId="0" applyBorder="1" applyAlignment="1">
      <alignment horizontal="center"/>
    </xf>
    <xf numFmtId="0" fontId="0" fillId="11" borderId="3" xfId="0" applyFill="1" applyBorder="1" applyAlignment="1">
      <alignment horizontal="center"/>
    </xf>
    <xf numFmtId="0" fontId="5" fillId="0" borderId="5" xfId="0" applyFont="1" applyBorder="1" applyAlignment="1">
      <alignment horizontal="center"/>
    </xf>
    <xf numFmtId="165" fontId="0" fillId="0" borderId="34" xfId="3" applyNumberFormat="1" applyFont="1" applyFill="1" applyBorder="1" applyAlignment="1">
      <alignment horizontal="center"/>
    </xf>
    <xf numFmtId="165" fontId="0" fillId="0" borderId="5" xfId="3" applyNumberFormat="1" applyFont="1" applyBorder="1" applyAlignment="1">
      <alignment horizontal="center"/>
    </xf>
    <xf numFmtId="165" fontId="0" fillId="0" borderId="34" xfId="3" applyNumberFormat="1" applyFont="1" applyBorder="1" applyAlignment="1">
      <alignment horizontal="center"/>
    </xf>
    <xf numFmtId="0" fontId="5" fillId="7" borderId="33" xfId="0" applyFont="1" applyFill="1" applyBorder="1" applyAlignment="1">
      <alignment vertical="center"/>
    </xf>
    <xf numFmtId="0" fontId="5" fillId="7" borderId="0" xfId="0" applyFont="1" applyFill="1" applyAlignment="1">
      <alignment vertical="center"/>
    </xf>
    <xf numFmtId="0" fontId="5" fillId="7" borderId="34" xfId="0" applyFont="1" applyFill="1" applyBorder="1" applyAlignment="1">
      <alignment vertical="center"/>
    </xf>
    <xf numFmtId="0" fontId="0" fillId="7" borderId="33" xfId="0" applyFill="1" applyBorder="1" applyAlignment="1">
      <alignment horizontal="center"/>
    </xf>
    <xf numFmtId="0" fontId="0" fillId="7" borderId="0" xfId="0" applyFill="1" applyAlignment="1">
      <alignment horizontal="center"/>
    </xf>
    <xf numFmtId="0" fontId="0" fillId="7" borderId="34" xfId="0" applyFill="1" applyBorder="1" applyAlignment="1">
      <alignment horizontal="center"/>
    </xf>
    <xf numFmtId="0" fontId="30" fillId="7" borderId="33" xfId="0" applyFont="1" applyFill="1" applyBorder="1" applyAlignment="1">
      <alignment horizontal="center" vertical="center"/>
    </xf>
    <xf numFmtId="0" fontId="30" fillId="7" borderId="0" xfId="0" applyFont="1" applyFill="1" applyAlignment="1">
      <alignment horizontal="center" vertical="center"/>
    </xf>
    <xf numFmtId="0" fontId="17" fillId="7" borderId="34" xfId="0" applyFont="1" applyFill="1" applyBorder="1" applyAlignment="1">
      <alignment vertical="center"/>
    </xf>
    <xf numFmtId="0" fontId="0" fillId="7" borderId="3" xfId="0" applyFill="1" applyBorder="1" applyAlignment="1">
      <alignment horizontal="center"/>
    </xf>
    <xf numFmtId="0" fontId="0" fillId="7" borderId="4" xfId="0" applyFill="1" applyBorder="1" applyAlignment="1">
      <alignment horizontal="center"/>
    </xf>
    <xf numFmtId="165" fontId="0" fillId="7" borderId="5" xfId="3" applyNumberFormat="1" applyFont="1" applyFill="1" applyBorder="1" applyAlignment="1">
      <alignment horizontal="center"/>
    </xf>
    <xf numFmtId="0" fontId="5" fillId="22" borderId="35" xfId="0" applyFont="1" applyFill="1" applyBorder="1" applyAlignment="1">
      <alignment horizontal="center" wrapText="1"/>
    </xf>
    <xf numFmtId="0" fontId="4" fillId="22" borderId="36" xfId="0" applyFont="1" applyFill="1" applyBorder="1" applyAlignment="1">
      <alignment horizontal="center" wrapText="1"/>
    </xf>
    <xf numFmtId="0" fontId="4" fillId="4" borderId="9" xfId="0" applyFont="1" applyFill="1" applyBorder="1" applyAlignment="1">
      <alignment horizontal="center"/>
    </xf>
    <xf numFmtId="49" fontId="11" fillId="0" borderId="0" xfId="0" applyNumberFormat="1" applyFont="1" applyAlignment="1">
      <alignment horizontal="center" wrapText="1"/>
    </xf>
    <xf numFmtId="49" fontId="4" fillId="0" borderId="0" xfId="0" applyNumberFormat="1" applyFont="1" applyAlignment="1">
      <alignment horizontal="center" vertical="center" wrapText="1"/>
    </xf>
    <xf numFmtId="0" fontId="5" fillId="23" borderId="3" xfId="0" applyFont="1" applyFill="1" applyBorder="1" applyAlignment="1">
      <alignment horizontal="center" vertical="center"/>
    </xf>
    <xf numFmtId="49" fontId="31" fillId="8" borderId="1" xfId="0" applyNumberFormat="1" applyFont="1" applyFill="1" applyBorder="1" applyAlignment="1">
      <alignment horizontal="center" vertical="center" wrapText="1"/>
    </xf>
    <xf numFmtId="49" fontId="8" fillId="16" borderId="37" xfId="0" applyNumberFormat="1" applyFont="1" applyFill="1" applyBorder="1" applyAlignment="1">
      <alignment horizontal="center" vertical="center" wrapText="1"/>
    </xf>
    <xf numFmtId="49" fontId="8" fillId="16" borderId="38" xfId="0" applyNumberFormat="1" applyFont="1" applyFill="1" applyBorder="1" applyAlignment="1">
      <alignment horizontal="center" vertical="center" wrapText="1"/>
    </xf>
    <xf numFmtId="49" fontId="8" fillId="16" borderId="39" xfId="0" applyNumberFormat="1" applyFont="1" applyFill="1" applyBorder="1" applyAlignment="1">
      <alignment horizontal="center" vertical="center" wrapText="1"/>
    </xf>
    <xf numFmtId="49" fontId="8" fillId="16" borderId="40" xfId="0" applyNumberFormat="1" applyFont="1" applyFill="1" applyBorder="1" applyAlignment="1">
      <alignment horizontal="center" vertical="center" wrapText="1"/>
    </xf>
    <xf numFmtId="0" fontId="0" fillId="15" borderId="17" xfId="0" applyFill="1" applyBorder="1" applyAlignment="1">
      <alignment horizontal="center" vertical="center"/>
    </xf>
    <xf numFmtId="0" fontId="15" fillId="15" borderId="18" xfId="0" applyFont="1" applyFill="1" applyBorder="1" applyAlignment="1">
      <alignment horizontal="center" vertical="center"/>
    </xf>
    <xf numFmtId="0" fontId="0" fillId="15" borderId="11" xfId="0" applyFill="1" applyBorder="1" applyAlignment="1">
      <alignment horizontal="center" vertical="center"/>
    </xf>
    <xf numFmtId="0" fontId="0" fillId="15" borderId="10" xfId="0" applyFill="1" applyBorder="1" applyAlignment="1">
      <alignment horizontal="center" vertical="center"/>
    </xf>
    <xf numFmtId="0" fontId="0" fillId="15" borderId="18" xfId="0" applyFill="1" applyBorder="1" applyAlignment="1">
      <alignment horizontal="center" vertical="center"/>
    </xf>
    <xf numFmtId="0" fontId="4" fillId="13" borderId="43" xfId="0" applyFont="1" applyFill="1" applyBorder="1" applyAlignment="1">
      <alignment horizontal="center" vertical="center" wrapText="1"/>
    </xf>
    <xf numFmtId="0" fontId="4" fillId="13" borderId="44" xfId="0" applyFont="1" applyFill="1" applyBorder="1" applyAlignment="1">
      <alignment horizontal="center" vertical="center" wrapText="1"/>
    </xf>
    <xf numFmtId="0" fontId="3" fillId="12" borderId="45" xfId="0" applyFont="1" applyFill="1" applyBorder="1" applyAlignment="1">
      <alignment horizontal="center" vertical="center"/>
    </xf>
    <xf numFmtId="0" fontId="3" fillId="12" borderId="46" xfId="0" applyFont="1" applyFill="1" applyBorder="1" applyAlignment="1">
      <alignment horizontal="center" vertical="center"/>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0" fillId="15" borderId="14" xfId="0" applyFill="1" applyBorder="1" applyAlignment="1">
      <alignment horizontal="center" vertical="center"/>
    </xf>
    <xf numFmtId="0" fontId="0" fillId="15" borderId="15" xfId="0" applyFill="1" applyBorder="1" applyAlignment="1">
      <alignment horizontal="center" vertical="center"/>
    </xf>
    <xf numFmtId="0" fontId="0" fillId="15" borderId="24" xfId="0" applyFill="1" applyBorder="1" applyAlignment="1">
      <alignment horizontal="center" vertical="center"/>
    </xf>
    <xf numFmtId="0" fontId="0" fillId="15" borderId="22" xfId="0" applyFill="1" applyBorder="1" applyAlignment="1">
      <alignment horizontal="center" vertical="center"/>
    </xf>
    <xf numFmtId="49" fontId="11" fillId="8" borderId="1" xfId="0" applyNumberFormat="1" applyFont="1" applyFill="1" applyBorder="1" applyAlignment="1">
      <alignment horizontal="center" vertical="center" wrapText="1"/>
    </xf>
    <xf numFmtId="0" fontId="16" fillId="13" borderId="9" xfId="0" applyFont="1" applyFill="1" applyBorder="1" applyAlignment="1">
      <alignment horizontal="center" vertical="center"/>
    </xf>
    <xf numFmtId="2" fontId="9" fillId="13" borderId="9" xfId="0" applyNumberFormat="1" applyFont="1" applyFill="1" applyBorder="1" applyAlignment="1">
      <alignment horizontal="center" vertical="center"/>
    </xf>
    <xf numFmtId="0" fontId="16" fillId="15" borderId="9" xfId="0" applyFont="1" applyFill="1" applyBorder="1" applyAlignment="1">
      <alignment horizontal="center" vertical="center"/>
    </xf>
    <xf numFmtId="2" fontId="9" fillId="15" borderId="9" xfId="0" applyNumberFormat="1" applyFont="1" applyFill="1" applyBorder="1" applyAlignment="1">
      <alignment horizontal="center" vertical="center"/>
    </xf>
    <xf numFmtId="0" fontId="16" fillId="13" borderId="4" xfId="0" applyFont="1" applyFill="1" applyBorder="1" applyAlignment="1">
      <alignment horizontal="center" vertical="center"/>
    </xf>
    <xf numFmtId="2" fontId="9" fillId="13" borderId="4" xfId="0" applyNumberFormat="1" applyFont="1" applyFill="1" applyBorder="1" applyAlignment="1">
      <alignment horizontal="center" vertical="center"/>
    </xf>
    <xf numFmtId="0" fontId="16" fillId="15" borderId="4" xfId="0" applyFont="1" applyFill="1" applyBorder="1" applyAlignment="1">
      <alignment horizontal="center" vertical="center"/>
    </xf>
    <xf numFmtId="2" fontId="9" fillId="15" borderId="4" xfId="0" applyNumberFormat="1" applyFont="1" applyFill="1" applyBorder="1" applyAlignment="1">
      <alignment horizontal="center" vertical="center"/>
    </xf>
    <xf numFmtId="0" fontId="4" fillId="13" borderId="4" xfId="0" applyFont="1" applyFill="1" applyBorder="1" applyAlignment="1">
      <alignment horizontal="center" vertical="center"/>
    </xf>
    <xf numFmtId="0" fontId="4" fillId="15" borderId="4" xfId="0" applyFont="1" applyFill="1" applyBorder="1" applyAlignment="1">
      <alignment horizontal="center" vertical="center"/>
    </xf>
    <xf numFmtId="49" fontId="8" fillId="8" borderId="3" xfId="0" applyNumberFormat="1" applyFont="1" applyFill="1" applyBorder="1" applyAlignment="1">
      <alignment horizontal="center" vertical="center" wrapText="1"/>
    </xf>
    <xf numFmtId="0" fontId="4" fillId="15" borderId="16" xfId="0" applyFont="1" applyFill="1" applyBorder="1" applyAlignment="1">
      <alignment horizontal="center" vertical="center" wrapText="1"/>
    </xf>
    <xf numFmtId="0" fontId="4" fillId="13" borderId="10" xfId="0" applyFont="1" applyFill="1" applyBorder="1" applyAlignment="1">
      <alignment horizontal="center" vertical="center"/>
    </xf>
    <xf numFmtId="0" fontId="9" fillId="13" borderId="3" xfId="0" applyFont="1" applyFill="1" applyBorder="1" applyAlignment="1">
      <alignment horizontal="center" vertical="center"/>
    </xf>
    <xf numFmtId="0" fontId="4" fillId="13" borderId="3" xfId="0" applyFont="1" applyFill="1" applyBorder="1" applyAlignment="1">
      <alignment horizontal="center" vertical="center"/>
    </xf>
    <xf numFmtId="0" fontId="3" fillId="13" borderId="3" xfId="0" applyFont="1" applyFill="1" applyBorder="1" applyAlignment="1">
      <alignment horizontal="center" vertical="center"/>
    </xf>
    <xf numFmtId="0" fontId="4" fillId="15" borderId="10" xfId="0" applyFont="1" applyFill="1" applyBorder="1" applyAlignment="1">
      <alignment horizontal="center" vertical="center"/>
    </xf>
    <xf numFmtId="0" fontId="9" fillId="15" borderId="3" xfId="0" applyFont="1" applyFill="1" applyBorder="1" applyAlignment="1">
      <alignment horizontal="center" vertical="center"/>
    </xf>
    <xf numFmtId="0" fontId="4" fillId="15" borderId="3" xfId="0" applyFont="1" applyFill="1" applyBorder="1" applyAlignment="1">
      <alignment horizontal="center" vertical="center"/>
    </xf>
    <xf numFmtId="0" fontId="4" fillId="15" borderId="5" xfId="0" applyFont="1" applyFill="1" applyBorder="1" applyAlignment="1">
      <alignment horizontal="center" vertical="center" wrapText="1"/>
    </xf>
    <xf numFmtId="0" fontId="4" fillId="13" borderId="3" xfId="0" applyFont="1" applyFill="1" applyBorder="1" applyAlignment="1">
      <alignment vertical="center" wrapText="1"/>
    </xf>
    <xf numFmtId="0" fontId="4" fillId="13" borderId="5" xfId="0" applyFont="1" applyFill="1" applyBorder="1" applyAlignment="1">
      <alignment vertical="center" wrapText="1"/>
    </xf>
    <xf numFmtId="0" fontId="0" fillId="0" borderId="33" xfId="0" applyBorder="1"/>
    <xf numFmtId="0" fontId="1" fillId="7" borderId="0" xfId="1" applyFill="1"/>
    <xf numFmtId="0" fontId="2" fillId="7" borderId="0" xfId="2" applyFill="1"/>
    <xf numFmtId="0" fontId="1" fillId="13" borderId="0" xfId="1" applyFill="1"/>
    <xf numFmtId="0" fontId="2" fillId="13" borderId="0" xfId="2" applyFill="1"/>
    <xf numFmtId="0" fontId="2" fillId="14" borderId="0" xfId="2" applyFill="1"/>
    <xf numFmtId="0" fontId="1" fillId="14" borderId="0" xfId="1" applyFill="1"/>
    <xf numFmtId="0" fontId="3" fillId="0" borderId="5" xfId="0" applyFont="1" applyBorder="1" applyAlignment="1">
      <alignment horizontal="center"/>
    </xf>
    <xf numFmtId="0" fontId="3" fillId="14" borderId="3" xfId="0" applyFont="1" applyFill="1" applyBorder="1" applyAlignment="1">
      <alignment horizontal="center"/>
    </xf>
    <xf numFmtId="0" fontId="5" fillId="15" borderId="3" xfId="0" applyFont="1" applyFill="1" applyBorder="1" applyAlignment="1">
      <alignment horizontal="center" vertical="center"/>
    </xf>
    <xf numFmtId="0" fontId="17" fillId="15" borderId="3" xfId="0" applyFont="1" applyFill="1" applyBorder="1" applyAlignment="1">
      <alignment horizontal="center" vertical="center"/>
    </xf>
    <xf numFmtId="1" fontId="4" fillId="13" borderId="4" xfId="0" applyNumberFormat="1" applyFont="1" applyFill="1" applyBorder="1" applyAlignment="1">
      <alignment horizontal="center" vertical="center"/>
    </xf>
    <xf numFmtId="1" fontId="4" fillId="11" borderId="4" xfId="0" applyNumberFormat="1" applyFont="1" applyFill="1" applyBorder="1" applyAlignment="1">
      <alignment horizontal="center" vertical="center"/>
    </xf>
    <xf numFmtId="1" fontId="9" fillId="13" borderId="4" xfId="0" applyNumberFormat="1" applyFont="1" applyFill="1" applyBorder="1" applyAlignment="1">
      <alignment horizontal="center" vertical="center"/>
    </xf>
    <xf numFmtId="1" fontId="3" fillId="15" borderId="4" xfId="0" applyNumberFormat="1" applyFont="1" applyFill="1" applyBorder="1" applyAlignment="1">
      <alignment horizontal="center" vertical="center"/>
    </xf>
    <xf numFmtId="164" fontId="4" fillId="0" borderId="4" xfId="0" applyNumberFormat="1" applyFont="1" applyBorder="1" applyAlignment="1">
      <alignment horizontal="center" vertical="center"/>
    </xf>
    <xf numFmtId="0" fontId="5" fillId="0" borderId="4" xfId="0" applyFont="1" applyBorder="1"/>
    <xf numFmtId="1" fontId="4" fillId="13" borderId="3" xfId="0" applyNumberFormat="1" applyFont="1" applyFill="1" applyBorder="1" applyAlignment="1">
      <alignment horizontal="center" vertical="center"/>
    </xf>
    <xf numFmtId="1" fontId="4" fillId="13" borderId="5" xfId="0" applyNumberFormat="1" applyFont="1" applyFill="1" applyBorder="1" applyAlignment="1">
      <alignment horizontal="center" vertical="center"/>
    </xf>
    <xf numFmtId="1" fontId="9" fillId="13" borderId="5" xfId="0" applyNumberFormat="1" applyFont="1" applyFill="1" applyBorder="1" applyAlignment="1">
      <alignment horizontal="center" vertical="center"/>
    </xf>
    <xf numFmtId="1" fontId="3" fillId="15" borderId="3" xfId="0" applyNumberFormat="1" applyFont="1" applyFill="1" applyBorder="1" applyAlignment="1">
      <alignment horizontal="center" vertical="center"/>
    </xf>
    <xf numFmtId="1" fontId="3" fillId="15" borderId="5" xfId="0" applyNumberFormat="1" applyFont="1" applyFill="1" applyBorder="1" applyAlignment="1">
      <alignment horizontal="center" vertical="center"/>
    </xf>
    <xf numFmtId="164" fontId="4" fillId="0" borderId="3" xfId="0" applyNumberFormat="1" applyFont="1" applyBorder="1" applyAlignment="1">
      <alignment horizontal="center" vertical="center"/>
    </xf>
    <xf numFmtId="164" fontId="4" fillId="0" borderId="5" xfId="0" applyNumberFormat="1" applyFont="1" applyBorder="1" applyAlignment="1">
      <alignment horizontal="center" vertical="center"/>
    </xf>
    <xf numFmtId="0" fontId="4" fillId="15" borderId="5" xfId="0" applyFont="1" applyFill="1" applyBorder="1" applyAlignment="1">
      <alignment horizontal="center" vertical="center"/>
    </xf>
    <xf numFmtId="0" fontId="5" fillId="0" borderId="3" xfId="0" applyFont="1" applyBorder="1"/>
    <xf numFmtId="0" fontId="4" fillId="0" borderId="5" xfId="0" applyFont="1" applyBorder="1"/>
    <xf numFmtId="1" fontId="3" fillId="12" borderId="3" xfId="0" applyNumberFormat="1" applyFont="1" applyFill="1" applyBorder="1" applyAlignment="1">
      <alignment horizontal="center" vertical="center"/>
    </xf>
    <xf numFmtId="1" fontId="3" fillId="12" borderId="4" xfId="0" applyNumberFormat="1" applyFont="1" applyFill="1" applyBorder="1" applyAlignment="1">
      <alignment horizontal="center" vertical="center"/>
    </xf>
    <xf numFmtId="1" fontId="3" fillId="12" borderId="5" xfId="0" applyNumberFormat="1" applyFont="1" applyFill="1" applyBorder="1" applyAlignment="1">
      <alignment horizontal="center" vertical="center"/>
    </xf>
    <xf numFmtId="49" fontId="32" fillId="8" borderId="1" xfId="0" applyNumberFormat="1" applyFont="1" applyFill="1" applyBorder="1" applyAlignment="1">
      <alignment horizontal="center" vertical="center" wrapText="1"/>
    </xf>
    <xf numFmtId="49" fontId="32" fillId="16" borderId="1" xfId="0" applyNumberFormat="1" applyFont="1" applyFill="1" applyBorder="1" applyAlignment="1">
      <alignment horizontal="center" vertical="center" wrapText="1"/>
    </xf>
    <xf numFmtId="49" fontId="8" fillId="8" borderId="10" xfId="0" applyNumberFormat="1" applyFont="1" applyFill="1" applyBorder="1" applyAlignment="1">
      <alignment horizontal="center" vertical="center" wrapText="1"/>
    </xf>
    <xf numFmtId="49" fontId="8" fillId="8" borderId="9" xfId="0" applyNumberFormat="1" applyFont="1" applyFill="1" applyBorder="1" applyAlignment="1">
      <alignment horizontal="center" vertical="center" wrapText="1"/>
    </xf>
    <xf numFmtId="49" fontId="8" fillId="8" borderId="11" xfId="0" applyNumberFormat="1" applyFont="1" applyFill="1" applyBorder="1" applyAlignment="1">
      <alignment horizontal="center" vertical="center" wrapText="1"/>
    </xf>
    <xf numFmtId="0" fontId="4" fillId="15" borderId="10" xfId="0" applyFont="1" applyFill="1" applyBorder="1" applyAlignment="1">
      <alignment vertical="center"/>
    </xf>
    <xf numFmtId="0" fontId="4" fillId="15" borderId="9" xfId="0" applyFont="1" applyFill="1" applyBorder="1" applyAlignment="1">
      <alignment vertical="center"/>
    </xf>
    <xf numFmtId="0" fontId="4" fillId="15" borderId="11" xfId="0" applyFont="1" applyFill="1" applyBorder="1" applyAlignment="1">
      <alignment vertical="center"/>
    </xf>
    <xf numFmtId="0" fontId="4" fillId="11" borderId="9" xfId="0" applyFont="1" applyFill="1" applyBorder="1" applyAlignment="1">
      <alignment vertical="center"/>
    </xf>
    <xf numFmtId="49" fontId="8" fillId="16" borderId="22" xfId="0" applyNumberFormat="1" applyFont="1" applyFill="1" applyBorder="1" applyAlignment="1">
      <alignment horizontal="center" vertical="center" wrapText="1"/>
    </xf>
    <xf numFmtId="49" fontId="8" fillId="16" borderId="23" xfId="0" applyNumberFormat="1" applyFont="1" applyFill="1" applyBorder="1" applyAlignment="1">
      <alignment horizontal="center" vertical="center" wrapText="1"/>
    </xf>
    <xf numFmtId="49" fontId="8" fillId="16" borderId="24" xfId="0" applyNumberFormat="1" applyFont="1" applyFill="1" applyBorder="1" applyAlignment="1">
      <alignment horizontal="center" vertical="center" wrapText="1"/>
    </xf>
    <xf numFmtId="49" fontId="8" fillId="8" borderId="23" xfId="0" applyNumberFormat="1" applyFont="1" applyFill="1" applyBorder="1" applyAlignment="1">
      <alignment horizontal="center" vertical="center" wrapText="1"/>
    </xf>
    <xf numFmtId="0" fontId="9" fillId="15" borderId="9" xfId="0" applyFont="1" applyFill="1" applyBorder="1" applyAlignment="1">
      <alignment horizontal="center" vertical="center" wrapText="1"/>
    </xf>
    <xf numFmtId="0" fontId="10" fillId="15" borderId="4" xfId="0" applyFont="1" applyFill="1" applyBorder="1" applyAlignment="1">
      <alignment horizontal="center" vertical="center"/>
    </xf>
    <xf numFmtId="0" fontId="9" fillId="15" borderId="10" xfId="0" applyFont="1" applyFill="1" applyBorder="1" applyAlignment="1">
      <alignment horizontal="center" vertical="center" wrapText="1"/>
    </xf>
    <xf numFmtId="0" fontId="9" fillId="13" borderId="33" xfId="0" applyFont="1" applyFill="1" applyBorder="1" applyAlignment="1">
      <alignment vertical="center" wrapText="1"/>
    </xf>
    <xf numFmtId="0" fontId="9" fillId="13" borderId="0" xfId="0" applyFont="1" applyFill="1" applyAlignment="1">
      <alignment vertical="center" wrapText="1"/>
    </xf>
    <xf numFmtId="0" fontId="8" fillId="0" borderId="3" xfId="0" applyFont="1" applyBorder="1" applyAlignment="1">
      <alignment horizontal="center" vertical="center"/>
    </xf>
    <xf numFmtId="0" fontId="8" fillId="0" borderId="33" xfId="0" applyFont="1" applyBorder="1" applyAlignment="1">
      <alignment horizontal="center" vertical="center"/>
    </xf>
    <xf numFmtId="0" fontId="29" fillId="0" borderId="0" xfId="0" applyFont="1" applyAlignment="1">
      <alignment horizontal="center" vertical="center"/>
    </xf>
    <xf numFmtId="0" fontId="9" fillId="0" borderId="33" xfId="0" applyFont="1" applyBorder="1" applyAlignment="1">
      <alignment horizontal="center" vertical="center"/>
    </xf>
    <xf numFmtId="0" fontId="9" fillId="13" borderId="33" xfId="0" applyFont="1" applyFill="1" applyBorder="1" applyAlignment="1">
      <alignment horizontal="center" vertical="center"/>
    </xf>
    <xf numFmtId="0" fontId="16" fillId="13" borderId="0" xfId="0" applyFont="1" applyFill="1" applyAlignment="1">
      <alignment horizontal="center" vertical="center"/>
    </xf>
    <xf numFmtId="0" fontId="8" fillId="0" borderId="3" xfId="0" applyFont="1" applyBorder="1" applyAlignment="1">
      <alignment horizontal="center"/>
    </xf>
    <xf numFmtId="0" fontId="9" fillId="0" borderId="33" xfId="0" applyFont="1" applyBorder="1"/>
    <xf numFmtId="49" fontId="8" fillId="16" borderId="11" xfId="0" applyNumberFormat="1" applyFont="1" applyFill="1" applyBorder="1" applyAlignment="1">
      <alignment horizontal="center" vertical="center" wrapText="1"/>
    </xf>
    <xf numFmtId="0" fontId="4" fillId="13" borderId="34" xfId="0" applyFont="1" applyFill="1" applyBorder="1" applyAlignment="1">
      <alignment vertical="center"/>
    </xf>
    <xf numFmtId="9" fontId="4" fillId="12" borderId="5" xfId="3" applyFont="1" applyFill="1" applyBorder="1" applyAlignment="1">
      <alignment horizontal="center" vertical="center"/>
    </xf>
    <xf numFmtId="9" fontId="5" fillId="0" borderId="5" xfId="3" applyFont="1" applyBorder="1" applyAlignment="1">
      <alignment horizontal="center" vertical="center"/>
    </xf>
    <xf numFmtId="164" fontId="5" fillId="0" borderId="34" xfId="0" applyNumberFormat="1" applyFont="1" applyBorder="1" applyAlignment="1">
      <alignment horizontal="center" vertical="center"/>
    </xf>
    <xf numFmtId="164" fontId="4" fillId="0" borderId="34" xfId="0" applyNumberFormat="1" applyFont="1" applyBorder="1" applyAlignment="1">
      <alignment horizontal="center" vertical="center"/>
    </xf>
    <xf numFmtId="0" fontId="4" fillId="13" borderId="34" xfId="0" applyFont="1" applyFill="1" applyBorder="1" applyAlignment="1">
      <alignment horizontal="center" vertical="center"/>
    </xf>
    <xf numFmtId="0" fontId="4" fillId="9" borderId="33" xfId="0" applyFont="1" applyFill="1" applyBorder="1" applyAlignment="1">
      <alignment vertical="center" wrapText="1"/>
    </xf>
    <xf numFmtId="0" fontId="4" fillId="9" borderId="34" xfId="0" applyFont="1" applyFill="1" applyBorder="1" applyAlignment="1">
      <alignment vertical="center"/>
    </xf>
    <xf numFmtId="0" fontId="4" fillId="0" borderId="33" xfId="0" applyFont="1" applyBorder="1" applyAlignment="1">
      <alignment horizontal="center" vertical="center"/>
    </xf>
    <xf numFmtId="0" fontId="0" fillId="0" borderId="34" xfId="0" applyBorder="1"/>
    <xf numFmtId="0" fontId="10" fillId="15" borderId="3" xfId="0" applyFont="1" applyFill="1" applyBorder="1" applyAlignment="1">
      <alignment horizontal="center" vertical="center"/>
    </xf>
    <xf numFmtId="0" fontId="5" fillId="0" borderId="3" xfId="0" applyFont="1" applyBorder="1" applyAlignment="1">
      <alignment horizontal="center"/>
    </xf>
    <xf numFmtId="0" fontId="4" fillId="0" borderId="33" xfId="0" applyFont="1" applyBorder="1"/>
    <xf numFmtId="0" fontId="4" fillId="0" borderId="34" xfId="0" applyFont="1" applyBorder="1"/>
    <xf numFmtId="9" fontId="5" fillId="12" borderId="5" xfId="3" applyFont="1" applyFill="1" applyBorder="1" applyAlignment="1">
      <alignment horizontal="center" vertical="center"/>
    </xf>
    <xf numFmtId="49" fontId="11" fillId="21" borderId="1" xfId="0" applyNumberFormat="1" applyFont="1" applyFill="1" applyBorder="1" applyAlignment="1">
      <alignment horizontal="center" vertical="center" wrapText="1"/>
    </xf>
    <xf numFmtId="0" fontId="5" fillId="7" borderId="7" xfId="0" applyFont="1" applyFill="1" applyBorder="1" applyAlignment="1">
      <alignment horizontal="center" vertical="center"/>
    </xf>
    <xf numFmtId="0" fontId="17" fillId="7" borderId="31" xfId="0" applyFont="1" applyFill="1" applyBorder="1" applyAlignment="1">
      <alignment horizontal="center" vertical="center"/>
    </xf>
    <xf numFmtId="49" fontId="8" fillId="18" borderId="47" xfId="0" applyNumberFormat="1" applyFont="1" applyFill="1" applyBorder="1" applyAlignment="1">
      <alignment horizontal="center" vertical="center" wrapText="1"/>
    </xf>
    <xf numFmtId="49" fontId="8" fillId="0" borderId="47" xfId="0" applyNumberFormat="1" applyFont="1" applyBorder="1" applyAlignment="1">
      <alignment horizontal="center" wrapText="1"/>
    </xf>
    <xf numFmtId="0" fontId="9" fillId="14" borderId="47" xfId="0" applyFont="1" applyFill="1" applyBorder="1" applyAlignment="1">
      <alignment horizontal="center" vertical="center"/>
    </xf>
    <xf numFmtId="49" fontId="8" fillId="18" borderId="1" xfId="0" applyNumberFormat="1" applyFont="1" applyFill="1" applyBorder="1" applyAlignment="1">
      <alignment horizontal="center" vertical="center" wrapText="1"/>
    </xf>
    <xf numFmtId="0" fontId="9" fillId="0" borderId="9" xfId="0" applyFont="1" applyBorder="1" applyAlignment="1">
      <alignment horizontal="center" vertical="center"/>
    </xf>
    <xf numFmtId="0" fontId="9" fillId="0" borderId="4" xfId="0" applyFont="1" applyBorder="1" applyAlignment="1">
      <alignment horizontal="center" vertical="center"/>
    </xf>
    <xf numFmtId="0" fontId="9" fillId="0" borderId="26" xfId="0" applyFont="1" applyBorder="1" applyAlignment="1">
      <alignment horizontal="center" vertical="center"/>
    </xf>
    <xf numFmtId="0" fontId="9" fillId="0" borderId="47" xfId="0" applyFont="1" applyBorder="1" applyAlignment="1">
      <alignment horizontal="center" vertical="center"/>
    </xf>
    <xf numFmtId="49" fontId="8" fillId="18" borderId="2" xfId="0" applyNumberFormat="1" applyFont="1" applyFill="1" applyBorder="1" applyAlignment="1">
      <alignment horizontal="center" vertical="center" wrapText="1"/>
    </xf>
    <xf numFmtId="0" fontId="4" fillId="15" borderId="6" xfId="0" applyFont="1" applyFill="1" applyBorder="1" applyAlignment="1">
      <alignment horizontal="center"/>
    </xf>
    <xf numFmtId="0" fontId="4" fillId="15" borderId="1" xfId="0" applyFont="1" applyFill="1" applyBorder="1" applyAlignment="1">
      <alignment horizontal="center"/>
    </xf>
    <xf numFmtId="0" fontId="4" fillId="15" borderId="3" xfId="0" applyFont="1" applyFill="1" applyBorder="1" applyAlignment="1">
      <alignment horizontal="center"/>
    </xf>
    <xf numFmtId="0" fontId="5" fillId="3" borderId="1" xfId="0" applyFont="1" applyFill="1" applyBorder="1" applyAlignment="1">
      <alignment horizontal="center"/>
    </xf>
    <xf numFmtId="9" fontId="5" fillId="3" borderId="1" xfId="3" applyFont="1" applyFill="1" applyBorder="1" applyAlignment="1">
      <alignment horizontal="center"/>
    </xf>
    <xf numFmtId="0" fontId="4" fillId="15" borderId="10" xfId="0" applyFont="1" applyFill="1" applyBorder="1" applyAlignment="1">
      <alignment horizontal="center"/>
    </xf>
    <xf numFmtId="0" fontId="9" fillId="15" borderId="6" xfId="0" applyFont="1" applyFill="1" applyBorder="1" applyAlignment="1">
      <alignment horizontal="center"/>
    </xf>
    <xf numFmtId="0" fontId="9" fillId="15" borderId="1" xfId="0" applyFont="1" applyFill="1" applyBorder="1" applyAlignment="1">
      <alignment horizontal="center"/>
    </xf>
    <xf numFmtId="0" fontId="9" fillId="15" borderId="3" xfId="0" applyFont="1" applyFill="1" applyBorder="1" applyAlignment="1">
      <alignment horizontal="center"/>
    </xf>
    <xf numFmtId="0" fontId="9" fillId="15" borderId="10" xfId="0" applyFont="1" applyFill="1" applyBorder="1" applyAlignment="1">
      <alignment horizontal="center"/>
    </xf>
    <xf numFmtId="0" fontId="5" fillId="0" borderId="4" xfId="0" applyFont="1" applyBorder="1" applyAlignment="1">
      <alignment vertical="center"/>
    </xf>
    <xf numFmtId="0" fontId="4" fillId="0" borderId="4" xfId="0" applyFont="1" applyBorder="1" applyAlignment="1">
      <alignment vertical="center" wrapText="1"/>
    </xf>
    <xf numFmtId="0" fontId="4" fillId="0" borderId="4" xfId="0" applyFont="1" applyBorder="1" applyAlignment="1">
      <alignment vertical="center"/>
    </xf>
    <xf numFmtId="0" fontId="0" fillId="0" borderId="4" xfId="0" applyBorder="1"/>
    <xf numFmtId="0" fontId="0" fillId="0" borderId="5" xfId="0" applyBorder="1"/>
    <xf numFmtId="9" fontId="5" fillId="14" borderId="1" xfId="3" applyFont="1" applyFill="1" applyBorder="1" applyAlignment="1">
      <alignment horizontal="center"/>
    </xf>
    <xf numFmtId="0" fontId="17" fillId="10" borderId="4" xfId="0" applyFont="1" applyFill="1" applyBorder="1" applyAlignment="1">
      <alignment horizontal="center" vertical="center"/>
    </xf>
    <xf numFmtId="0" fontId="0" fillId="10" borderId="4" xfId="0" applyFill="1" applyBorder="1" applyAlignment="1">
      <alignment horizontal="center"/>
    </xf>
    <xf numFmtId="0" fontId="0" fillId="10" borderId="5" xfId="0" applyFill="1" applyBorder="1" applyAlignment="1">
      <alignment horizontal="center"/>
    </xf>
    <xf numFmtId="49" fontId="8" fillId="20" borderId="7" xfId="0" applyNumberFormat="1" applyFont="1" applyFill="1" applyBorder="1" applyAlignment="1">
      <alignment horizontal="center" vertical="center" wrapText="1"/>
    </xf>
    <xf numFmtId="0" fontId="4" fillId="0" borderId="33" xfId="0" applyFont="1" applyBorder="1" applyAlignment="1">
      <alignment horizontal="center" vertical="center" wrapText="1"/>
    </xf>
    <xf numFmtId="0" fontId="8" fillId="24" borderId="3" xfId="0" applyFont="1" applyFill="1" applyBorder="1" applyAlignment="1">
      <alignment horizontal="center" vertical="center"/>
    </xf>
    <xf numFmtId="0" fontId="8" fillId="24" borderId="3" xfId="0" applyFont="1" applyFill="1" applyBorder="1" applyAlignment="1">
      <alignment horizontal="center"/>
    </xf>
    <xf numFmtId="0" fontId="5" fillId="24" borderId="3" xfId="0" applyFont="1" applyFill="1" applyBorder="1" applyAlignment="1">
      <alignment horizontal="center" vertical="center"/>
    </xf>
    <xf numFmtId="0" fontId="4" fillId="0" borderId="48" xfId="0" applyFont="1" applyBorder="1" applyAlignment="1">
      <alignment horizontal="center" vertical="center" wrapText="1"/>
    </xf>
    <xf numFmtId="49" fontId="8" fillId="17" borderId="48" xfId="0" applyNumberFormat="1" applyFont="1" applyFill="1" applyBorder="1" applyAlignment="1">
      <alignment horizontal="center" vertical="center" wrapText="1"/>
    </xf>
    <xf numFmtId="0" fontId="9" fillId="15" borderId="9" xfId="0" applyFont="1" applyFill="1" applyBorder="1" applyAlignment="1">
      <alignment horizontal="center"/>
    </xf>
    <xf numFmtId="0" fontId="9" fillId="15" borderId="9" xfId="0" applyFont="1" applyFill="1" applyBorder="1" applyAlignment="1">
      <alignment horizontal="center" vertical="center"/>
    </xf>
    <xf numFmtId="164" fontId="5" fillId="14" borderId="9" xfId="0" quotePrefix="1" applyNumberFormat="1" applyFont="1" applyFill="1" applyBorder="1" applyAlignment="1">
      <alignment horizontal="center" vertical="center"/>
    </xf>
    <xf numFmtId="164" fontId="5" fillId="14" borderId="4" xfId="0" applyNumberFormat="1" applyFont="1" applyFill="1" applyBorder="1" applyAlignment="1">
      <alignment horizontal="center"/>
    </xf>
    <xf numFmtId="0" fontId="5" fillId="14" borderId="4" xfId="0" applyFont="1" applyFill="1" applyBorder="1" applyAlignment="1">
      <alignment horizontal="center"/>
    </xf>
    <xf numFmtId="0" fontId="4" fillId="15" borderId="9" xfId="0" applyFont="1" applyFill="1" applyBorder="1" applyAlignment="1">
      <alignment horizontal="center"/>
    </xf>
    <xf numFmtId="0" fontId="4" fillId="15" borderId="9" xfId="0" applyFont="1" applyFill="1" applyBorder="1" applyAlignment="1">
      <alignment horizontal="center" vertical="center"/>
    </xf>
    <xf numFmtId="9" fontId="5" fillId="3" borderId="9" xfId="3" applyFont="1" applyFill="1" applyBorder="1" applyAlignment="1">
      <alignment horizontal="center" vertical="center"/>
    </xf>
    <xf numFmtId="9" fontId="5" fillId="3" borderId="4" xfId="3" applyFont="1" applyFill="1" applyBorder="1" applyAlignment="1">
      <alignment horizontal="center"/>
    </xf>
    <xf numFmtId="0" fontId="5" fillId="3" borderId="4" xfId="0" applyFont="1" applyFill="1" applyBorder="1" applyAlignment="1">
      <alignment horizontal="center"/>
    </xf>
    <xf numFmtId="9" fontId="5" fillId="14" borderId="9" xfId="3" applyFont="1" applyFill="1" applyBorder="1" applyAlignment="1">
      <alignment horizontal="center" vertical="center"/>
    </xf>
    <xf numFmtId="9" fontId="5" fillId="14" borderId="4" xfId="3" applyFont="1" applyFill="1" applyBorder="1" applyAlignment="1">
      <alignment horizontal="center"/>
    </xf>
    <xf numFmtId="0" fontId="9" fillId="15" borderId="4" xfId="0" applyFont="1" applyFill="1" applyBorder="1" applyAlignment="1">
      <alignment horizontal="center"/>
    </xf>
    <xf numFmtId="164" fontId="5" fillId="14" borderId="9" xfId="0" applyNumberFormat="1" applyFont="1" applyFill="1" applyBorder="1" applyAlignment="1">
      <alignment horizontal="center" vertical="center"/>
    </xf>
    <xf numFmtId="0" fontId="4" fillId="15" borderId="4" xfId="0" applyFont="1" applyFill="1" applyBorder="1" applyAlignment="1">
      <alignment horizontal="center"/>
    </xf>
    <xf numFmtId="164" fontId="5" fillId="14" borderId="4" xfId="0" applyNumberFormat="1" applyFont="1" applyFill="1" applyBorder="1" applyAlignment="1">
      <alignment horizontal="center" vertical="center"/>
    </xf>
    <xf numFmtId="0" fontId="8" fillId="24" borderId="4" xfId="0" applyFont="1" applyFill="1" applyBorder="1" applyAlignment="1">
      <alignment horizontal="center" vertical="center"/>
    </xf>
    <xf numFmtId="164" fontId="5" fillId="24" borderId="4" xfId="0" applyNumberFormat="1" applyFont="1" applyFill="1" applyBorder="1" applyAlignment="1">
      <alignment horizontal="center" vertical="center"/>
    </xf>
    <xf numFmtId="9" fontId="5" fillId="24" borderId="4" xfId="3" applyFont="1" applyFill="1" applyBorder="1" applyAlignment="1">
      <alignment horizontal="center"/>
    </xf>
    <xf numFmtId="0" fontId="5" fillId="24" borderId="4" xfId="0" applyFont="1" applyFill="1" applyBorder="1" applyAlignment="1">
      <alignment horizontal="center"/>
    </xf>
    <xf numFmtId="164" fontId="0" fillId="0" borderId="0" xfId="0" applyNumberFormat="1" applyAlignment="1">
      <alignment horizontal="center"/>
    </xf>
    <xf numFmtId="0" fontId="8" fillId="24" borderId="4" xfId="0" applyFont="1" applyFill="1" applyBorder="1" applyAlignment="1">
      <alignment horizontal="center"/>
    </xf>
    <xf numFmtId="0" fontId="5" fillId="24" borderId="4" xfId="0" applyFont="1" applyFill="1" applyBorder="1" applyAlignment="1">
      <alignment horizontal="center" vertical="center"/>
    </xf>
    <xf numFmtId="0" fontId="4" fillId="0" borderId="49" xfId="0" applyFont="1" applyBorder="1" applyAlignment="1">
      <alignment horizontal="center" vertical="center" wrapText="1"/>
    </xf>
    <xf numFmtId="0" fontId="5" fillId="0" borderId="3" xfId="0" applyFont="1" applyBorder="1" applyAlignment="1">
      <alignment vertical="center"/>
    </xf>
    <xf numFmtId="0" fontId="4" fillId="0" borderId="33" xfId="0" applyFont="1" applyBorder="1" applyAlignment="1">
      <alignment vertical="center"/>
    </xf>
    <xf numFmtId="0" fontId="4" fillId="0" borderId="33" xfId="0" applyFont="1" applyBorder="1" applyAlignment="1">
      <alignment horizontal="center"/>
    </xf>
    <xf numFmtId="49" fontId="8" fillId="17" borderId="50" xfId="0" applyNumberFormat="1" applyFont="1" applyFill="1" applyBorder="1" applyAlignment="1">
      <alignment horizontal="center" vertical="center" wrapText="1"/>
    </xf>
    <xf numFmtId="0" fontId="5" fillId="14" borderId="5" xfId="0" applyFont="1" applyFill="1" applyBorder="1" applyAlignment="1">
      <alignment horizontal="center"/>
    </xf>
    <xf numFmtId="0" fontId="0" fillId="0" borderId="34" xfId="0" applyBorder="1" applyAlignment="1">
      <alignment horizontal="center"/>
    </xf>
    <xf numFmtId="0" fontId="17" fillId="24" borderId="3" xfId="0" applyFont="1" applyFill="1" applyBorder="1" applyAlignment="1">
      <alignment vertical="center"/>
    </xf>
    <xf numFmtId="0" fontId="17" fillId="24" borderId="4" xfId="0" applyFont="1" applyFill="1" applyBorder="1" applyAlignment="1">
      <alignment vertical="center"/>
    </xf>
    <xf numFmtId="0" fontId="17" fillId="24" borderId="3" xfId="0" applyFont="1" applyFill="1" applyBorder="1" applyAlignment="1">
      <alignment horizontal="center" vertical="center"/>
    </xf>
    <xf numFmtId="0" fontId="17" fillId="24" borderId="4" xfId="0" applyFont="1" applyFill="1" applyBorder="1" applyAlignment="1">
      <alignment horizontal="center" vertical="center"/>
    </xf>
    <xf numFmtId="0" fontId="0" fillId="24" borderId="4" xfId="0" applyFill="1" applyBorder="1" applyAlignment="1">
      <alignment horizontal="center"/>
    </xf>
    <xf numFmtId="0" fontId="0" fillId="24" borderId="5" xfId="0" applyFill="1" applyBorder="1" applyAlignment="1">
      <alignment horizontal="center"/>
    </xf>
    <xf numFmtId="164" fontId="4" fillId="24" borderId="4" xfId="0" applyNumberFormat="1" applyFont="1" applyFill="1" applyBorder="1" applyAlignment="1">
      <alignment horizontal="center" vertical="center"/>
    </xf>
    <xf numFmtId="0" fontId="5" fillId="24" borderId="3" xfId="0" applyFont="1" applyFill="1" applyBorder="1" applyAlignment="1">
      <alignment horizontal="center"/>
    </xf>
    <xf numFmtId="164" fontId="5" fillId="24" borderId="9" xfId="0" applyNumberFormat="1" applyFont="1" applyFill="1" applyBorder="1" applyAlignment="1">
      <alignment horizontal="center" vertical="center"/>
    </xf>
    <xf numFmtId="0" fontId="0" fillId="24" borderId="9" xfId="0" applyFill="1" applyBorder="1"/>
    <xf numFmtId="0" fontId="0" fillId="24" borderId="9" xfId="0" applyFill="1" applyBorder="1" applyAlignment="1">
      <alignment horizontal="center"/>
    </xf>
    <xf numFmtId="0" fontId="35" fillId="11" borderId="6" xfId="0" applyFont="1" applyFill="1" applyBorder="1"/>
    <xf numFmtId="0" fontId="35" fillId="11" borderId="1" xfId="0" applyFont="1" applyFill="1" applyBorder="1"/>
    <xf numFmtId="0" fontId="35" fillId="11" borderId="3" xfId="0" applyFont="1" applyFill="1" applyBorder="1"/>
    <xf numFmtId="0" fontId="35" fillId="11" borderId="10" xfId="0" applyFont="1" applyFill="1" applyBorder="1"/>
    <xf numFmtId="0" fontId="17" fillId="9" borderId="4" xfId="0" applyFont="1" applyFill="1" applyBorder="1" applyAlignment="1">
      <alignment horizontal="center" vertical="center"/>
    </xf>
    <xf numFmtId="0" fontId="8" fillId="9" borderId="4" xfId="0" applyFont="1" applyFill="1" applyBorder="1" applyAlignment="1">
      <alignment horizontal="center" vertical="center"/>
    </xf>
    <xf numFmtId="0" fontId="5" fillId="14" borderId="23" xfId="0" applyFont="1" applyFill="1" applyBorder="1" applyAlignment="1">
      <alignment horizontal="center" wrapText="1"/>
    </xf>
    <xf numFmtId="0" fontId="5" fillId="3" borderId="23" xfId="0" applyFont="1" applyFill="1" applyBorder="1" applyAlignment="1">
      <alignment horizontal="center" wrapText="1"/>
    </xf>
    <xf numFmtId="0" fontId="19" fillId="15" borderId="4" xfId="0" applyFont="1" applyFill="1" applyBorder="1" applyAlignment="1">
      <alignment horizontal="center" wrapText="1"/>
    </xf>
    <xf numFmtId="0" fontId="0" fillId="14" borderId="4" xfId="0" applyFill="1" applyBorder="1" applyAlignment="1">
      <alignment horizontal="center"/>
    </xf>
    <xf numFmtId="0" fontId="0" fillId="3" borderId="4" xfId="0" applyFill="1" applyBorder="1" applyAlignment="1">
      <alignment horizontal="center"/>
    </xf>
    <xf numFmtId="0" fontId="19" fillId="11" borderId="4" xfId="0" applyFont="1" applyFill="1" applyBorder="1" applyAlignment="1">
      <alignment horizontal="center" wrapText="1"/>
    </xf>
    <xf numFmtId="0" fontId="0" fillId="11" borderId="0" xfId="0" applyFill="1" applyAlignment="1">
      <alignment horizontal="center"/>
    </xf>
    <xf numFmtId="49" fontId="8" fillId="0" borderId="4" xfId="0" applyNumberFormat="1" applyFont="1" applyBorder="1" applyAlignment="1">
      <alignment horizontal="center" vertical="center" wrapText="1"/>
    </xf>
    <xf numFmtId="0" fontId="3" fillId="15" borderId="4" xfId="0" applyFont="1" applyFill="1" applyBorder="1" applyAlignment="1">
      <alignment horizontal="center"/>
    </xf>
    <xf numFmtId="0" fontId="2" fillId="7" borderId="9" xfId="2" applyFill="1" applyBorder="1"/>
    <xf numFmtId="0" fontId="1" fillId="7" borderId="9" xfId="1" applyFill="1" applyBorder="1"/>
    <xf numFmtId="0" fontId="2" fillId="13" borderId="9" xfId="2" applyFill="1" applyBorder="1"/>
    <xf numFmtId="0" fontId="1" fillId="13" borderId="9" xfId="1" applyFill="1" applyBorder="1"/>
    <xf numFmtId="49" fontId="31" fillId="5" borderId="1" xfId="0" applyNumberFormat="1" applyFont="1" applyFill="1" applyBorder="1" applyAlignment="1">
      <alignment horizontal="center" vertical="center" wrapText="1"/>
    </xf>
    <xf numFmtId="49" fontId="8" fillId="18" borderId="51" xfId="0" applyNumberFormat="1" applyFont="1" applyFill="1" applyBorder="1" applyAlignment="1">
      <alignment horizontal="center" vertical="center" wrapText="1"/>
    </xf>
    <xf numFmtId="0" fontId="0" fillId="0" borderId="9" xfId="0" applyBorder="1" applyAlignment="1">
      <alignment horizontal="center" vertical="center"/>
    </xf>
    <xf numFmtId="49" fontId="31" fillId="0" borderId="0" xfId="0" applyNumberFormat="1" applyFont="1" applyAlignment="1">
      <alignment horizontal="center" vertical="center" wrapText="1"/>
    </xf>
    <xf numFmtId="49" fontId="0" fillId="0" borderId="0" xfId="0" applyNumberFormat="1" applyAlignment="1">
      <alignment horizontal="center" vertical="center" wrapText="1"/>
    </xf>
    <xf numFmtId="0" fontId="3" fillId="24" borderId="4" xfId="0" applyFont="1" applyFill="1" applyBorder="1" applyAlignment="1">
      <alignment horizontal="center" vertical="center" wrapText="1"/>
    </xf>
    <xf numFmtId="0" fontId="0" fillId="0" borderId="21" xfId="0" applyBorder="1" applyAlignment="1">
      <alignment horizontal="left" vertical="center" wrapText="1"/>
    </xf>
    <xf numFmtId="0" fontId="3" fillId="24" borderId="16" xfId="0" applyFont="1" applyFill="1" applyBorder="1" applyAlignment="1">
      <alignment horizontal="center" wrapText="1"/>
    </xf>
    <xf numFmtId="0" fontId="3" fillId="0" borderId="16" xfId="0" applyFont="1" applyBorder="1" applyAlignment="1">
      <alignment horizontal="center" vertical="center"/>
    </xf>
    <xf numFmtId="0" fontId="3" fillId="24" borderId="53" xfId="0" applyFont="1" applyFill="1" applyBorder="1" applyAlignment="1">
      <alignment horizontal="center" wrapText="1"/>
    </xf>
    <xf numFmtId="0" fontId="8" fillId="14" borderId="5" xfId="0" applyFont="1" applyFill="1" applyBorder="1" applyAlignment="1">
      <alignment horizontal="center" vertical="center"/>
    </xf>
    <xf numFmtId="0" fontId="3" fillId="3" borderId="4" xfId="0" applyFont="1" applyFill="1" applyBorder="1" applyAlignment="1">
      <alignment horizontal="right"/>
    </xf>
    <xf numFmtId="0" fontId="3" fillId="0" borderId="16" xfId="0" applyFont="1" applyBorder="1" applyAlignment="1">
      <alignment horizontal="center"/>
    </xf>
    <xf numFmtId="0" fontId="3" fillId="0" borderId="53" xfId="0" applyFont="1" applyBorder="1" applyAlignment="1">
      <alignment horizontal="center"/>
    </xf>
    <xf numFmtId="1" fontId="5" fillId="14" borderId="11" xfId="0" applyNumberFormat="1" applyFont="1" applyFill="1" applyBorder="1" applyAlignment="1">
      <alignment horizontal="center" vertical="center"/>
    </xf>
    <xf numFmtId="0" fontId="12" fillId="11" borderId="10" xfId="0" applyFont="1" applyFill="1" applyBorder="1" applyAlignment="1">
      <alignment horizontal="center" vertical="center"/>
    </xf>
    <xf numFmtId="0" fontId="15" fillId="11" borderId="9" xfId="0" applyFont="1" applyFill="1" applyBorder="1" applyAlignment="1">
      <alignment horizontal="center" vertical="center"/>
    </xf>
    <xf numFmtId="2" fontId="12" fillId="11" borderId="11" xfId="0" applyNumberFormat="1" applyFont="1" applyFill="1" applyBorder="1" applyAlignment="1">
      <alignment horizontal="center" vertical="center"/>
    </xf>
    <xf numFmtId="0" fontId="12" fillId="11" borderId="3" xfId="0" applyFont="1" applyFill="1" applyBorder="1" applyAlignment="1">
      <alignment horizontal="center" vertical="center"/>
    </xf>
    <xf numFmtId="0" fontId="15" fillId="11" borderId="4" xfId="0" applyFont="1" applyFill="1" applyBorder="1" applyAlignment="1">
      <alignment horizontal="center" vertical="center"/>
    </xf>
    <xf numFmtId="2" fontId="12" fillId="11" borderId="5" xfId="0" applyNumberFormat="1" applyFont="1" applyFill="1" applyBorder="1" applyAlignment="1">
      <alignment horizontal="center" vertical="center"/>
    </xf>
    <xf numFmtId="2" fontId="3" fillId="13" borderId="5" xfId="0" applyNumberFormat="1" applyFont="1" applyFill="1" applyBorder="1" applyAlignment="1">
      <alignment horizontal="center" vertical="center"/>
    </xf>
    <xf numFmtId="9" fontId="3" fillId="12" borderId="1" xfId="3" applyFont="1" applyFill="1" applyBorder="1" applyAlignment="1">
      <alignment horizontal="center" vertical="center"/>
    </xf>
    <xf numFmtId="0" fontId="3" fillId="13" borderId="1" xfId="0" applyFont="1" applyFill="1" applyBorder="1" applyAlignment="1">
      <alignment horizontal="right"/>
    </xf>
    <xf numFmtId="9" fontId="3" fillId="0" borderId="53" xfId="3" applyFont="1" applyFill="1" applyBorder="1" applyAlignment="1">
      <alignment horizontal="center" vertical="center"/>
    </xf>
    <xf numFmtId="0" fontId="11" fillId="14" borderId="3" xfId="0" applyFont="1" applyFill="1" applyBorder="1" applyAlignment="1">
      <alignment horizontal="center" vertical="center"/>
    </xf>
    <xf numFmtId="0" fontId="3" fillId="0" borderId="16" xfId="0" applyFont="1" applyBorder="1" applyAlignment="1">
      <alignment horizontal="center" vertical="center" wrapText="1"/>
    </xf>
    <xf numFmtId="9" fontId="3" fillId="0" borderId="53" xfId="3" applyFont="1" applyBorder="1" applyAlignment="1">
      <alignment horizontal="center" vertical="center" wrapText="1"/>
    </xf>
    <xf numFmtId="0" fontId="5" fillId="7" borderId="28" xfId="0" applyFont="1" applyFill="1" applyBorder="1" applyAlignment="1">
      <alignment horizontal="center" wrapText="1"/>
    </xf>
    <xf numFmtId="0" fontId="9" fillId="0" borderId="26" xfId="0" quotePrefix="1" applyFont="1" applyBorder="1" applyAlignment="1">
      <alignment horizontal="center" vertical="center"/>
    </xf>
    <xf numFmtId="0" fontId="9" fillId="0" borderId="4" xfId="0" quotePrefix="1" applyFont="1" applyBorder="1" applyAlignment="1">
      <alignment horizontal="center" vertical="center"/>
    </xf>
    <xf numFmtId="9" fontId="8" fillId="24" borderId="23" xfId="3" quotePrefix="1" applyFont="1" applyFill="1" applyBorder="1" applyAlignment="1">
      <alignment horizontal="center" vertical="center"/>
    </xf>
    <xf numFmtId="0" fontId="0" fillId="11" borderId="33" xfId="0" applyFill="1" applyBorder="1" applyAlignment="1">
      <alignment horizontal="center"/>
    </xf>
    <xf numFmtId="0" fontId="13" fillId="15" borderId="5" xfId="0" applyFont="1" applyFill="1" applyBorder="1" applyAlignment="1">
      <alignment horizontal="center" vertical="center"/>
    </xf>
    <xf numFmtId="0" fontId="3" fillId="23" borderId="5" xfId="0" applyFont="1" applyFill="1" applyBorder="1" applyAlignment="1">
      <alignment horizontal="center"/>
    </xf>
    <xf numFmtId="0" fontId="5" fillId="14" borderId="56" xfId="0" applyFont="1" applyFill="1" applyBorder="1" applyAlignment="1">
      <alignment horizontal="center" wrapText="1"/>
    </xf>
    <xf numFmtId="0" fontId="3" fillId="3" borderId="4" xfId="0" applyFont="1" applyFill="1" applyBorder="1" applyAlignment="1">
      <alignment horizontal="center"/>
    </xf>
    <xf numFmtId="0" fontId="0" fillId="11" borderId="4" xfId="0" quotePrefix="1" applyFill="1" applyBorder="1" applyAlignment="1">
      <alignment horizontal="center"/>
    </xf>
    <xf numFmtId="165" fontId="0" fillId="0" borderId="5" xfId="3" quotePrefix="1" applyNumberFormat="1" applyFont="1" applyFill="1" applyBorder="1" applyAlignment="1">
      <alignment horizontal="center"/>
    </xf>
    <xf numFmtId="49" fontId="8" fillId="27" borderId="4" xfId="0" applyNumberFormat="1" applyFont="1" applyFill="1" applyBorder="1" applyAlignment="1">
      <alignment horizontal="center" vertical="center" wrapText="1"/>
    </xf>
    <xf numFmtId="49" fontId="11" fillId="27" borderId="3" xfId="0" applyNumberFormat="1" applyFont="1" applyFill="1" applyBorder="1" applyAlignment="1">
      <alignment horizontal="right" vertical="center" wrapText="1"/>
    </xf>
    <xf numFmtId="0" fontId="28" fillId="24" borderId="3" xfId="0" applyFont="1" applyFill="1" applyBorder="1" applyAlignment="1">
      <alignment horizontal="center" wrapText="1"/>
    </xf>
    <xf numFmtId="0" fontId="28" fillId="24" borderId="4" xfId="0" applyFont="1" applyFill="1" applyBorder="1" applyAlignment="1">
      <alignment horizontal="center" wrapText="1"/>
    </xf>
    <xf numFmtId="165" fontId="28" fillId="24" borderId="5" xfId="3" applyNumberFormat="1" applyFont="1" applyFill="1" applyBorder="1" applyAlignment="1">
      <alignment horizontal="center"/>
    </xf>
    <xf numFmtId="49" fontId="11" fillId="21" borderId="1" xfId="0" applyNumberFormat="1" applyFont="1" applyFill="1" applyBorder="1" applyAlignment="1">
      <alignment horizontal="right" wrapText="1"/>
    </xf>
    <xf numFmtId="9" fontId="11" fillId="14" borderId="5" xfId="0" applyNumberFormat="1" applyFont="1" applyFill="1" applyBorder="1" applyAlignment="1">
      <alignment horizontal="center" vertical="center"/>
    </xf>
    <xf numFmtId="49" fontId="11" fillId="0" borderId="0" xfId="0" applyNumberFormat="1" applyFont="1" applyAlignment="1">
      <alignment horizontal="center" vertical="center" wrapText="1"/>
    </xf>
    <xf numFmtId="2" fontId="12" fillId="11" borderId="34" xfId="0" applyNumberFormat="1" applyFont="1" applyFill="1" applyBorder="1" applyAlignment="1">
      <alignment horizontal="center" vertical="center"/>
    </xf>
    <xf numFmtId="0" fontId="0" fillId="0" borderId="9" xfId="0" applyBorder="1" applyAlignment="1">
      <alignment horizontal="center"/>
    </xf>
    <xf numFmtId="0" fontId="3" fillId="4" borderId="33" xfId="0" applyFont="1" applyFill="1" applyBorder="1" applyAlignment="1">
      <alignment horizontal="center" vertical="center"/>
    </xf>
    <xf numFmtId="0" fontId="0" fillId="0" borderId="27" xfId="0" applyBorder="1"/>
    <xf numFmtId="0" fontId="0" fillId="0" borderId="23" xfId="0" applyBorder="1"/>
    <xf numFmtId="0" fontId="22" fillId="2" borderId="28" xfId="1" applyFont="1" applyFill="1" applyBorder="1"/>
    <xf numFmtId="49" fontId="31" fillId="5" borderId="2" xfId="0" applyNumberFormat="1" applyFont="1" applyFill="1" applyBorder="1" applyAlignment="1">
      <alignment horizontal="center" vertical="center" wrapText="1"/>
    </xf>
    <xf numFmtId="49" fontId="31" fillId="5" borderId="6" xfId="0" applyNumberFormat="1" applyFont="1" applyFill="1" applyBorder="1" applyAlignment="1">
      <alignment horizontal="center" vertical="center" wrapText="1"/>
    </xf>
    <xf numFmtId="0" fontId="34" fillId="0" borderId="23" xfId="0" applyFont="1" applyBorder="1"/>
    <xf numFmtId="0" fontId="3" fillId="11" borderId="31" xfId="0" applyFont="1" applyFill="1" applyBorder="1" applyAlignment="1">
      <alignment horizontal="center" vertical="center" wrapText="1"/>
    </xf>
    <xf numFmtId="0" fontId="3" fillId="11" borderId="29" xfId="0" applyFont="1" applyFill="1" applyBorder="1" applyAlignment="1">
      <alignment horizontal="center" vertical="center" wrapText="1"/>
    </xf>
    <xf numFmtId="0" fontId="3" fillId="6" borderId="6" xfId="0" applyFont="1" applyFill="1" applyBorder="1" applyAlignment="1">
      <alignment horizontal="center" vertical="center"/>
    </xf>
    <xf numFmtId="49" fontId="13" fillId="0" borderId="28" xfId="0" applyNumberFormat="1" applyFont="1" applyBorder="1" applyAlignment="1">
      <alignment vertical="center" wrapText="1"/>
    </xf>
    <xf numFmtId="49" fontId="11" fillId="25" borderId="6" xfId="0" applyNumberFormat="1" applyFont="1" applyFill="1" applyBorder="1" applyAlignment="1">
      <alignment horizontal="center" vertical="center" wrapText="1"/>
    </xf>
    <xf numFmtId="49" fontId="11" fillId="25" borderId="29" xfId="0" applyNumberFormat="1" applyFont="1" applyFill="1" applyBorder="1" applyAlignment="1">
      <alignment horizontal="center" vertical="center" wrapText="1"/>
    </xf>
    <xf numFmtId="0" fontId="4" fillId="0" borderId="27" xfId="0" applyFont="1" applyBorder="1"/>
    <xf numFmtId="49" fontId="31" fillId="5" borderId="28" xfId="0" applyNumberFormat="1" applyFont="1" applyFill="1" applyBorder="1" applyAlignment="1">
      <alignment horizontal="center" vertical="center" wrapText="1"/>
    </xf>
    <xf numFmtId="0" fontId="3" fillId="7" borderId="23" xfId="0" applyFont="1" applyFill="1" applyBorder="1" applyAlignment="1">
      <alignment horizontal="center" vertical="center"/>
    </xf>
    <xf numFmtId="0" fontId="3" fillId="7" borderId="24" xfId="0" applyFont="1" applyFill="1" applyBorder="1" applyAlignment="1">
      <alignment horizontal="center" vertical="center"/>
    </xf>
    <xf numFmtId="49" fontId="31" fillId="5" borderId="56" xfId="0" applyNumberFormat="1" applyFont="1" applyFill="1" applyBorder="1" applyAlignment="1">
      <alignment horizontal="center" vertical="center" wrapText="1"/>
    </xf>
    <xf numFmtId="0" fontId="5" fillId="0" borderId="22" xfId="0" applyFont="1" applyBorder="1" applyAlignment="1">
      <alignment horizontal="center" wrapText="1"/>
    </xf>
    <xf numFmtId="0" fontId="5" fillId="0" borderId="23" xfId="0" applyFont="1" applyBorder="1" applyAlignment="1">
      <alignment horizontal="center" wrapText="1"/>
    </xf>
    <xf numFmtId="0" fontId="5" fillId="0" borderId="24" xfId="0" applyFont="1" applyBorder="1" applyAlignment="1">
      <alignment horizontal="center"/>
    </xf>
    <xf numFmtId="49" fontId="31" fillId="5" borderId="52" xfId="0" applyNumberFormat="1" applyFont="1" applyFill="1" applyBorder="1" applyAlignment="1">
      <alignment horizontal="center" vertical="center" wrapText="1"/>
    </xf>
    <xf numFmtId="0" fontId="28" fillId="7" borderId="52" xfId="0" applyFont="1" applyFill="1" applyBorder="1" applyAlignment="1">
      <alignment horizontal="center" wrapText="1"/>
    </xf>
    <xf numFmtId="0" fontId="28" fillId="7" borderId="47" xfId="0" applyFont="1" applyFill="1" applyBorder="1" applyAlignment="1">
      <alignment horizontal="center" wrapText="1"/>
    </xf>
    <xf numFmtId="165" fontId="28" fillId="4" borderId="58" xfId="3" applyNumberFormat="1" applyFont="1" applyFill="1" applyBorder="1" applyAlignment="1">
      <alignment horizontal="center"/>
    </xf>
    <xf numFmtId="0" fontId="28" fillId="6" borderId="52" xfId="0" applyFont="1" applyFill="1" applyBorder="1" applyAlignment="1">
      <alignment horizontal="center" wrapText="1"/>
    </xf>
    <xf numFmtId="0" fontId="28" fillId="6" borderId="47" xfId="0" applyFont="1" applyFill="1" applyBorder="1" applyAlignment="1">
      <alignment horizontal="center" wrapText="1"/>
    </xf>
    <xf numFmtId="0" fontId="3" fillId="6" borderId="9" xfId="0" applyFont="1" applyFill="1" applyBorder="1" applyAlignment="1">
      <alignment horizontal="left"/>
    </xf>
    <xf numFmtId="0" fontId="0" fillId="0" borderId="10" xfId="0" applyBorder="1" applyAlignment="1">
      <alignment horizontal="center"/>
    </xf>
    <xf numFmtId="165" fontId="0" fillId="0" borderId="11" xfId="3" applyNumberFormat="1" applyFont="1" applyFill="1" applyBorder="1" applyAlignment="1">
      <alignment horizontal="center"/>
    </xf>
    <xf numFmtId="165" fontId="0" fillId="0" borderId="11" xfId="3" applyNumberFormat="1" applyFont="1" applyBorder="1" applyAlignment="1">
      <alignment horizontal="center"/>
    </xf>
    <xf numFmtId="49" fontId="11" fillId="0" borderId="47" xfId="0" applyNumberFormat="1" applyFont="1" applyBorder="1" applyAlignment="1">
      <alignment horizontal="center" wrapText="1"/>
    </xf>
    <xf numFmtId="49" fontId="11" fillId="0" borderId="52" xfId="0" applyNumberFormat="1" applyFont="1" applyBorder="1" applyAlignment="1">
      <alignment horizontal="center" vertical="center" wrapText="1"/>
    </xf>
    <xf numFmtId="49" fontId="11" fillId="0" borderId="47" xfId="0" applyNumberFormat="1" applyFont="1" applyBorder="1" applyAlignment="1">
      <alignment horizontal="center" vertical="center" wrapText="1"/>
    </xf>
    <xf numFmtId="49" fontId="11" fillId="0" borderId="58" xfId="0" applyNumberFormat="1" applyFont="1" applyBorder="1" applyAlignment="1">
      <alignment horizontal="center" vertical="center" wrapText="1"/>
    </xf>
    <xf numFmtId="49" fontId="11" fillId="0" borderId="47" xfId="0" applyNumberFormat="1" applyFont="1" applyBorder="1" applyAlignment="1">
      <alignment vertical="center" wrapText="1"/>
    </xf>
    <xf numFmtId="0" fontId="4" fillId="0" borderId="52" xfId="0" applyFont="1" applyBorder="1" applyAlignment="1">
      <alignment horizontal="center" wrapText="1"/>
    </xf>
    <xf numFmtId="0" fontId="4" fillId="0" borderId="47" xfId="0" applyFont="1" applyBorder="1" applyAlignment="1">
      <alignment horizontal="center" wrapText="1"/>
    </xf>
    <xf numFmtId="165" fontId="5" fillId="0" borderId="58" xfId="3" applyNumberFormat="1" applyFont="1" applyFill="1" applyBorder="1"/>
    <xf numFmtId="0" fontId="5" fillId="4" borderId="28" xfId="0" applyFont="1" applyFill="1" applyBorder="1" applyAlignment="1">
      <alignment horizontal="center" wrapText="1"/>
    </xf>
    <xf numFmtId="49" fontId="31" fillId="5" borderId="9" xfId="0" applyNumberFormat="1" applyFont="1" applyFill="1" applyBorder="1" applyAlignment="1">
      <alignment horizontal="center" vertical="center" wrapText="1"/>
    </xf>
    <xf numFmtId="9" fontId="5" fillId="0" borderId="28" xfId="0" applyNumberFormat="1" applyFont="1" applyBorder="1" applyAlignment="1">
      <alignment horizontal="center" wrapText="1"/>
    </xf>
    <xf numFmtId="9" fontId="5" fillId="0" borderId="28" xfId="3" applyFont="1" applyFill="1" applyBorder="1" applyAlignment="1">
      <alignment horizontal="center"/>
    </xf>
    <xf numFmtId="0" fontId="4" fillId="22" borderId="23" xfId="0" applyFont="1" applyFill="1" applyBorder="1" applyAlignment="1">
      <alignment horizontal="center" wrapText="1"/>
    </xf>
    <xf numFmtId="0" fontId="4" fillId="7" borderId="23" xfId="0" applyFont="1" applyFill="1" applyBorder="1" applyAlignment="1">
      <alignment horizontal="center"/>
    </xf>
    <xf numFmtId="0" fontId="4" fillId="4" borderId="23" xfId="0" applyFont="1" applyFill="1" applyBorder="1" applyAlignment="1">
      <alignment horizontal="center"/>
    </xf>
    <xf numFmtId="9" fontId="5" fillId="0" borderId="26" xfId="0" applyNumberFormat="1" applyFont="1" applyBorder="1" applyAlignment="1">
      <alignment horizontal="center" wrapText="1"/>
    </xf>
    <xf numFmtId="9" fontId="5" fillId="0" borderId="26" xfId="3" applyFont="1" applyFill="1" applyBorder="1" applyAlignment="1">
      <alignment horizontal="center"/>
    </xf>
    <xf numFmtId="0" fontId="9" fillId="7" borderId="23" xfId="0" applyFont="1" applyFill="1" applyBorder="1" applyAlignment="1">
      <alignment horizontal="center"/>
    </xf>
    <xf numFmtId="0" fontId="9" fillId="4" borderId="23" xfId="0" applyFont="1" applyFill="1" applyBorder="1" applyAlignment="1">
      <alignment horizontal="center"/>
    </xf>
    <xf numFmtId="0" fontId="3" fillId="4" borderId="52" xfId="0" applyFont="1" applyFill="1" applyBorder="1" applyAlignment="1">
      <alignment horizontal="center" wrapText="1"/>
    </xf>
    <xf numFmtId="0" fontId="3" fillId="7" borderId="47" xfId="0" applyFont="1" applyFill="1" applyBorder="1" applyAlignment="1">
      <alignment horizontal="center" wrapText="1"/>
    </xf>
    <xf numFmtId="0" fontId="3" fillId="4" borderId="47" xfId="0" applyFont="1" applyFill="1" applyBorder="1" applyAlignment="1">
      <alignment horizontal="center" wrapText="1"/>
    </xf>
    <xf numFmtId="0" fontId="3" fillId="7" borderId="58" xfId="0" applyFont="1" applyFill="1" applyBorder="1" applyAlignment="1">
      <alignment horizontal="center" wrapText="1"/>
    </xf>
    <xf numFmtId="0" fontId="11" fillId="7" borderId="0" xfId="0" applyFont="1" applyFill="1" applyAlignment="1">
      <alignment horizontal="center" vertical="center"/>
    </xf>
    <xf numFmtId="0" fontId="3" fillId="4" borderId="0" xfId="0" applyFont="1" applyFill="1" applyAlignment="1">
      <alignment horizontal="center" vertical="center"/>
    </xf>
    <xf numFmtId="0" fontId="3" fillId="7" borderId="0" xfId="0" applyFont="1" applyFill="1" applyAlignment="1">
      <alignment horizontal="center" vertical="center"/>
    </xf>
    <xf numFmtId="0" fontId="3" fillId="7" borderId="34" xfId="0" applyFont="1" applyFill="1" applyBorder="1" applyAlignment="1">
      <alignment horizontal="center" vertical="center"/>
    </xf>
    <xf numFmtId="0" fontId="11" fillId="4" borderId="22" xfId="0" applyFont="1" applyFill="1" applyBorder="1" applyAlignment="1">
      <alignment horizontal="center" vertical="center"/>
    </xf>
    <xf numFmtId="0" fontId="11" fillId="7" borderId="23" xfId="0" applyFont="1" applyFill="1" applyBorder="1" applyAlignment="1">
      <alignment horizontal="center" vertical="center"/>
    </xf>
    <xf numFmtId="0" fontId="3" fillId="4" borderId="23" xfId="0" applyFont="1" applyFill="1" applyBorder="1" applyAlignment="1">
      <alignment horizontal="center" vertical="center"/>
    </xf>
    <xf numFmtId="9" fontId="3" fillId="6" borderId="59" xfId="3" applyFont="1" applyFill="1" applyBorder="1" applyAlignment="1">
      <alignment horizontal="center" vertical="center"/>
    </xf>
    <xf numFmtId="9" fontId="11" fillId="6" borderId="59" xfId="3" applyFont="1" applyFill="1" applyBorder="1" applyAlignment="1">
      <alignment horizontal="center" vertical="center"/>
    </xf>
    <xf numFmtId="0" fontId="5" fillId="10" borderId="1" xfId="0" applyFont="1" applyFill="1" applyBorder="1" applyAlignment="1">
      <alignment horizontal="center" vertical="center"/>
    </xf>
    <xf numFmtId="0" fontId="18" fillId="13" borderId="23" xfId="0" applyFont="1" applyFill="1" applyBorder="1" applyAlignment="1">
      <alignment horizontal="center" vertical="center"/>
    </xf>
    <xf numFmtId="0" fontId="3" fillId="4" borderId="23" xfId="1" applyFont="1" applyFill="1" applyBorder="1" applyAlignment="1">
      <alignment horizontal="center"/>
    </xf>
    <xf numFmtId="0" fontId="3" fillId="12" borderId="23" xfId="1" applyFont="1" applyFill="1" applyBorder="1" applyAlignment="1">
      <alignment horizontal="center"/>
    </xf>
    <xf numFmtId="0" fontId="3" fillId="3" borderId="23" xfId="1" applyFont="1" applyFill="1" applyBorder="1" applyAlignment="1">
      <alignment horizontal="center"/>
    </xf>
    <xf numFmtId="0" fontId="28" fillId="2" borderId="23" xfId="1" applyFont="1" applyFill="1" applyBorder="1" applyAlignment="1">
      <alignment horizontal="center"/>
    </xf>
    <xf numFmtId="0" fontId="28" fillId="2" borderId="23" xfId="1" applyFont="1" applyFill="1" applyBorder="1" applyAlignment="1">
      <alignment horizontal="left" vertical="center"/>
    </xf>
    <xf numFmtId="0" fontId="22" fillId="4" borderId="0" xfId="1" applyFont="1" applyFill="1" applyAlignment="1">
      <alignment horizontal="center" vertical="center"/>
    </xf>
    <xf numFmtId="49" fontId="12" fillId="25" borderId="1" xfId="0" applyNumberFormat="1" applyFont="1" applyFill="1" applyBorder="1" applyAlignment="1">
      <alignment horizontal="center" vertical="center" wrapText="1"/>
    </xf>
    <xf numFmtId="0" fontId="25" fillId="7" borderId="23" xfId="0" applyFont="1" applyFill="1" applyBorder="1" applyAlignment="1">
      <alignment horizontal="center" vertical="center"/>
    </xf>
    <xf numFmtId="9" fontId="28" fillId="7" borderId="52" xfId="3" applyFont="1" applyFill="1" applyBorder="1" applyAlignment="1">
      <alignment horizontal="center" vertical="center"/>
    </xf>
    <xf numFmtId="9" fontId="28" fillId="7" borderId="47" xfId="3" applyFont="1" applyFill="1" applyBorder="1" applyAlignment="1">
      <alignment horizontal="center" vertical="center"/>
    </xf>
    <xf numFmtId="9" fontId="28" fillId="7" borderId="58" xfId="3" applyFont="1" applyFill="1" applyBorder="1" applyAlignment="1">
      <alignment horizontal="center" vertical="center"/>
    </xf>
    <xf numFmtId="0" fontId="3" fillId="7" borderId="10" xfId="0" applyFont="1" applyFill="1" applyBorder="1" applyAlignment="1">
      <alignment horizontal="center" vertical="center"/>
    </xf>
    <xf numFmtId="0" fontId="3" fillId="7" borderId="9" xfId="0" applyFont="1" applyFill="1" applyBorder="1" applyAlignment="1">
      <alignment horizontal="center" vertical="center"/>
    </xf>
    <xf numFmtId="0" fontId="3" fillId="7" borderId="11" xfId="0" applyFont="1" applyFill="1" applyBorder="1" applyAlignment="1">
      <alignment horizontal="center" vertical="center"/>
    </xf>
    <xf numFmtId="0" fontId="28" fillId="7" borderId="28" xfId="0" applyFont="1" applyFill="1" applyBorder="1" applyAlignment="1">
      <alignment horizontal="center" vertical="center"/>
    </xf>
    <xf numFmtId="0" fontId="3" fillId="0" borderId="28" xfId="0" applyFont="1" applyBorder="1" applyAlignment="1">
      <alignment horizontal="center" vertical="center" wrapText="1"/>
    </xf>
    <xf numFmtId="0" fontId="3" fillId="0" borderId="27" xfId="0" applyFont="1" applyBorder="1" applyAlignment="1">
      <alignment horizontal="center" vertical="center" wrapText="1"/>
    </xf>
    <xf numFmtId="0" fontId="28" fillId="6" borderId="28" xfId="0" applyFont="1" applyFill="1" applyBorder="1" applyAlignment="1">
      <alignment horizontal="center" vertical="center"/>
    </xf>
    <xf numFmtId="0" fontId="28" fillId="6" borderId="27" xfId="0" applyFont="1" applyFill="1" applyBorder="1" applyAlignment="1">
      <alignment horizontal="center" vertical="center"/>
    </xf>
    <xf numFmtId="9" fontId="28" fillId="6" borderId="52" xfId="0" applyNumberFormat="1" applyFont="1" applyFill="1" applyBorder="1" applyAlignment="1">
      <alignment horizontal="center" vertical="center"/>
    </xf>
    <xf numFmtId="0" fontId="28" fillId="6" borderId="47" xfId="0" applyFont="1" applyFill="1" applyBorder="1" applyAlignment="1">
      <alignment horizontal="center" vertical="center"/>
    </xf>
    <xf numFmtId="0" fontId="28" fillId="6" borderId="58" xfId="0" applyFont="1" applyFill="1" applyBorder="1" applyAlignment="1">
      <alignment horizontal="center" vertical="center"/>
    </xf>
    <xf numFmtId="0" fontId="3" fillId="7" borderId="22" xfId="0" applyFont="1" applyFill="1" applyBorder="1" applyAlignment="1">
      <alignment horizontal="center" vertical="center"/>
    </xf>
    <xf numFmtId="0" fontId="3" fillId="7" borderId="23" xfId="0" applyFont="1" applyFill="1" applyBorder="1" applyAlignment="1">
      <alignment horizontal="center" vertical="center"/>
    </xf>
    <xf numFmtId="0" fontId="3" fillId="7" borderId="24" xfId="0" applyFont="1" applyFill="1" applyBorder="1" applyAlignment="1">
      <alignment horizontal="center" vertical="center"/>
    </xf>
    <xf numFmtId="9" fontId="28" fillId="7" borderId="52" xfId="0" applyNumberFormat="1" applyFont="1" applyFill="1" applyBorder="1" applyAlignment="1">
      <alignment horizontal="center" vertical="center"/>
    </xf>
    <xf numFmtId="0" fontId="28" fillId="7" borderId="47" xfId="0" applyFont="1" applyFill="1" applyBorder="1" applyAlignment="1">
      <alignment horizontal="center" vertical="center"/>
    </xf>
    <xf numFmtId="0" fontId="28" fillId="7" borderId="58" xfId="0" applyFont="1" applyFill="1" applyBorder="1" applyAlignment="1">
      <alignment horizontal="center" vertical="center"/>
    </xf>
    <xf numFmtId="0" fontId="3" fillId="0" borderId="57" xfId="0" applyFont="1" applyBorder="1" applyAlignment="1">
      <alignment horizontal="center" vertical="center" wrapText="1"/>
    </xf>
    <xf numFmtId="0" fontId="3" fillId="6" borderId="11" xfId="0" applyFont="1" applyFill="1" applyBorder="1" applyAlignment="1">
      <alignment horizontal="center" vertical="center"/>
    </xf>
    <xf numFmtId="0" fontId="3" fillId="6" borderId="6" xfId="0" applyFont="1" applyFill="1" applyBorder="1" applyAlignment="1">
      <alignment horizontal="center" vertical="center"/>
    </xf>
    <xf numFmtId="0" fontId="28" fillId="6" borderId="52" xfId="0" applyFont="1" applyFill="1" applyBorder="1" applyAlignment="1">
      <alignment horizontal="center" vertical="center"/>
    </xf>
    <xf numFmtId="0" fontId="3" fillId="6" borderId="32" xfId="0" applyFont="1" applyFill="1" applyBorder="1" applyAlignment="1">
      <alignment horizontal="center"/>
    </xf>
    <xf numFmtId="0" fontId="3" fillId="6" borderId="26" xfId="0" applyFont="1" applyFill="1" applyBorder="1" applyAlignment="1">
      <alignment horizontal="center"/>
    </xf>
    <xf numFmtId="0" fontId="3" fillId="6" borderId="25" xfId="0" applyFont="1" applyFill="1" applyBorder="1" applyAlignment="1">
      <alignment horizontal="center"/>
    </xf>
    <xf numFmtId="0" fontId="3" fillId="6" borderId="22" xfId="0" applyFont="1" applyFill="1" applyBorder="1" applyAlignment="1">
      <alignment horizontal="center" vertical="center"/>
    </xf>
    <xf numFmtId="0" fontId="3" fillId="6" borderId="23" xfId="0" applyFont="1" applyFill="1" applyBorder="1" applyAlignment="1">
      <alignment horizontal="center" vertical="center"/>
    </xf>
    <xf numFmtId="0" fontId="3" fillId="6" borderId="24" xfId="0" applyFont="1" applyFill="1" applyBorder="1" applyAlignment="1">
      <alignment horizontal="center" vertical="center"/>
    </xf>
    <xf numFmtId="0" fontId="3" fillId="7" borderId="6" xfId="0" applyFont="1" applyFill="1" applyBorder="1" applyAlignment="1">
      <alignment horizontal="center" vertical="center"/>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6" borderId="3" xfId="0" applyFont="1" applyFill="1" applyBorder="1" applyAlignment="1">
      <alignment horizontal="center"/>
    </xf>
    <xf numFmtId="0" fontId="3" fillId="6" borderId="4" xfId="0" applyFont="1" applyFill="1" applyBorder="1" applyAlignment="1">
      <alignment horizontal="center"/>
    </xf>
    <xf numFmtId="0" fontId="3" fillId="6" borderId="5" xfId="0" applyFont="1" applyFill="1" applyBorder="1" applyAlignment="1">
      <alignment horizontal="center"/>
    </xf>
    <xf numFmtId="0" fontId="28" fillId="0" borderId="57" xfId="0" applyFont="1" applyBorder="1" applyAlignment="1">
      <alignment horizontal="center" vertical="center" wrapText="1"/>
    </xf>
    <xf numFmtId="0" fontId="28" fillId="0" borderId="28" xfId="0" applyFont="1" applyBorder="1" applyAlignment="1">
      <alignment horizontal="center" vertical="center" wrapText="1"/>
    </xf>
    <xf numFmtId="0" fontId="28" fillId="0" borderId="27" xfId="0" applyFont="1" applyBorder="1" applyAlignment="1">
      <alignment horizontal="center" vertical="center" wrapText="1"/>
    </xf>
    <xf numFmtId="0" fontId="3" fillId="0" borderId="4" xfId="0" applyFont="1" applyBorder="1" applyAlignment="1">
      <alignment horizontal="center"/>
    </xf>
    <xf numFmtId="0" fontId="3" fillId="0" borderId="5" xfId="0" applyFont="1" applyBorder="1" applyAlignment="1">
      <alignment horizontal="center"/>
    </xf>
    <xf numFmtId="0" fontId="28" fillId="7" borderId="52" xfId="0" applyFont="1" applyFill="1" applyBorder="1" applyAlignment="1">
      <alignment horizontal="center" vertical="center"/>
    </xf>
    <xf numFmtId="0" fontId="3" fillId="6" borderId="10" xfId="0" applyFont="1" applyFill="1" applyBorder="1" applyAlignment="1">
      <alignment horizontal="center" vertical="center"/>
    </xf>
    <xf numFmtId="0" fontId="3" fillId="6" borderId="9" xfId="0" applyFont="1" applyFill="1" applyBorder="1" applyAlignment="1">
      <alignment horizontal="center" vertical="center"/>
    </xf>
    <xf numFmtId="0" fontId="3" fillId="0" borderId="32" xfId="0" applyFont="1" applyBorder="1" applyAlignment="1">
      <alignment horizontal="center"/>
    </xf>
    <xf numFmtId="0" fontId="3" fillId="0" borderId="26" xfId="0" applyFont="1" applyBorder="1" applyAlignment="1">
      <alignment horizontal="center"/>
    </xf>
    <xf numFmtId="0" fontId="3" fillId="0" borderId="25" xfId="0" applyFont="1" applyBorder="1" applyAlignment="1">
      <alignment horizontal="center"/>
    </xf>
    <xf numFmtId="0" fontId="3" fillId="7" borderId="53" xfId="0" applyFont="1" applyFill="1" applyBorder="1" applyAlignment="1">
      <alignment horizontal="center" vertical="center" wrapText="1"/>
    </xf>
    <xf numFmtId="0" fontId="3" fillId="7" borderId="34" xfId="0" applyFont="1" applyFill="1" applyBorder="1" applyAlignment="1">
      <alignment horizontal="center" vertical="center" wrapText="1"/>
    </xf>
    <xf numFmtId="0" fontId="3" fillId="7" borderId="11" xfId="0" applyFont="1" applyFill="1" applyBorder="1" applyAlignment="1">
      <alignment horizontal="center" vertical="center" wrapText="1"/>
    </xf>
    <xf numFmtId="0" fontId="4" fillId="11" borderId="0" xfId="0" applyFont="1" applyFill="1" applyAlignment="1">
      <alignment horizontal="center" wrapText="1"/>
    </xf>
    <xf numFmtId="0" fontId="3" fillId="0" borderId="3" xfId="0" applyFont="1" applyBorder="1" applyAlignment="1">
      <alignment horizontal="center"/>
    </xf>
    <xf numFmtId="0" fontId="0" fillId="11" borderId="3" xfId="0" applyFill="1" applyBorder="1" applyAlignment="1">
      <alignment horizontal="center"/>
    </xf>
    <xf numFmtId="0" fontId="0" fillId="11" borderId="4" xfId="0" applyFill="1" applyBorder="1" applyAlignment="1">
      <alignment horizontal="center"/>
    </xf>
    <xf numFmtId="0" fontId="0" fillId="11" borderId="5" xfId="0" applyFill="1" applyBorder="1" applyAlignment="1">
      <alignment horizontal="center"/>
    </xf>
    <xf numFmtId="0" fontId="5" fillId="10" borderId="41" xfId="0" applyFont="1" applyFill="1" applyBorder="1" applyAlignment="1">
      <alignment horizontal="center" vertical="center"/>
    </xf>
    <xf numFmtId="0" fontId="5" fillId="10" borderId="42" xfId="0" applyFont="1" applyFill="1" applyBorder="1" applyAlignment="1">
      <alignment horizontal="center" vertical="center"/>
    </xf>
    <xf numFmtId="0" fontId="5" fillId="10" borderId="54" xfId="0" applyFont="1" applyFill="1" applyBorder="1" applyAlignment="1">
      <alignment horizontal="center" vertical="center"/>
    </xf>
    <xf numFmtId="0" fontId="5" fillId="10" borderId="55" xfId="0" applyFont="1" applyFill="1" applyBorder="1" applyAlignment="1">
      <alignment horizontal="center" vertical="center"/>
    </xf>
    <xf numFmtId="0" fontId="28" fillId="10" borderId="3" xfId="0" applyFont="1" applyFill="1" applyBorder="1" applyAlignment="1">
      <alignment horizontal="center" vertical="center"/>
    </xf>
    <xf numFmtId="0" fontId="28" fillId="10" borderId="4" xfId="0" applyFont="1" applyFill="1" applyBorder="1" applyAlignment="1">
      <alignment horizontal="center" vertical="center"/>
    </xf>
    <xf numFmtId="0" fontId="28" fillId="10" borderId="5" xfId="0" applyFont="1" applyFill="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49" fontId="8" fillId="8" borderId="3" xfId="0" applyNumberFormat="1" applyFont="1" applyFill="1" applyBorder="1" applyAlignment="1">
      <alignment horizontal="center" vertical="center" wrapText="1"/>
    </xf>
    <xf numFmtId="49" fontId="8" fillId="8" borderId="4" xfId="0" applyNumberFormat="1" applyFont="1" applyFill="1" applyBorder="1" applyAlignment="1">
      <alignment horizontal="center" vertical="center" wrapText="1"/>
    </xf>
    <xf numFmtId="49" fontId="8" fillId="8" borderId="5" xfId="0" applyNumberFormat="1" applyFont="1" applyFill="1" applyBorder="1" applyAlignment="1">
      <alignment horizontal="center" vertical="center" wrapText="1"/>
    </xf>
    <xf numFmtId="49" fontId="8" fillId="16" borderId="4" xfId="0" applyNumberFormat="1" applyFont="1" applyFill="1" applyBorder="1" applyAlignment="1">
      <alignment horizontal="center" vertical="center" wrapText="1"/>
    </xf>
    <xf numFmtId="0" fontId="5" fillId="0" borderId="1" xfId="0" applyFont="1" applyBorder="1" applyAlignment="1">
      <alignment horizontal="center"/>
    </xf>
    <xf numFmtId="0" fontId="3" fillId="10" borderId="3" xfId="0" applyFont="1" applyFill="1" applyBorder="1" applyAlignment="1">
      <alignment horizontal="center"/>
    </xf>
    <xf numFmtId="0" fontId="3" fillId="10" borderId="4" xfId="0" applyFont="1" applyFill="1" applyBorder="1" applyAlignment="1">
      <alignment horizontal="center"/>
    </xf>
    <xf numFmtId="0" fontId="3" fillId="10" borderId="5" xfId="0" applyFont="1" applyFill="1" applyBorder="1" applyAlignment="1">
      <alignment horizontal="center"/>
    </xf>
    <xf numFmtId="0" fontId="3" fillId="10" borderId="22" xfId="0" applyFont="1" applyFill="1" applyBorder="1" applyAlignment="1">
      <alignment horizontal="center" vertical="center"/>
    </xf>
    <xf numFmtId="0" fontId="3" fillId="10" borderId="23" xfId="0" applyFont="1" applyFill="1" applyBorder="1" applyAlignment="1">
      <alignment horizontal="center" vertical="center"/>
    </xf>
    <xf numFmtId="0" fontId="3" fillId="10" borderId="24" xfId="0" applyFont="1" applyFill="1" applyBorder="1" applyAlignment="1">
      <alignment horizontal="center" vertical="center"/>
    </xf>
    <xf numFmtId="49" fontId="8" fillId="18" borderId="0" xfId="0" applyNumberFormat="1" applyFont="1" applyFill="1" applyAlignment="1">
      <alignment horizontal="center" vertical="center" wrapText="1"/>
    </xf>
    <xf numFmtId="49" fontId="8" fillId="18" borderId="28" xfId="0" applyNumberFormat="1" applyFont="1" applyFill="1" applyBorder="1" applyAlignment="1">
      <alignment horizontal="center" vertical="center" wrapText="1"/>
    </xf>
    <xf numFmtId="49" fontId="10" fillId="0" borderId="0" xfId="0" applyNumberFormat="1" applyFont="1" applyAlignment="1">
      <alignment horizontal="left" vertical="center" wrapText="1"/>
    </xf>
    <xf numFmtId="49" fontId="17" fillId="18" borderId="9" xfId="0" applyNumberFormat="1" applyFont="1" applyFill="1" applyBorder="1" applyAlignment="1">
      <alignment horizontal="center" vertical="center" wrapText="1"/>
    </xf>
    <xf numFmtId="49" fontId="17" fillId="18" borderId="4" xfId="0" applyNumberFormat="1" applyFont="1" applyFill="1" applyBorder="1" applyAlignment="1">
      <alignment horizontal="center" vertical="center" wrapText="1"/>
    </xf>
    <xf numFmtId="49" fontId="17" fillId="18" borderId="23" xfId="0" applyNumberFormat="1" applyFont="1" applyFill="1" applyBorder="1" applyAlignment="1">
      <alignment horizontal="center" vertical="center" wrapText="1"/>
    </xf>
    <xf numFmtId="49" fontId="17" fillId="18" borderId="26" xfId="0" applyNumberFormat="1" applyFont="1" applyFill="1" applyBorder="1" applyAlignment="1">
      <alignment horizontal="center" vertical="center" wrapText="1"/>
    </xf>
    <xf numFmtId="49" fontId="17" fillId="0" borderId="28" xfId="0" applyNumberFormat="1" applyFont="1" applyBorder="1" applyAlignment="1">
      <alignment horizontal="right" vertical="center" wrapText="1"/>
    </xf>
    <xf numFmtId="0" fontId="3" fillId="3" borderId="32" xfId="0" applyFont="1" applyFill="1" applyBorder="1" applyAlignment="1">
      <alignment horizontal="center"/>
    </xf>
    <xf numFmtId="0" fontId="3" fillId="3" borderId="26" xfId="0" applyFont="1" applyFill="1" applyBorder="1" applyAlignment="1">
      <alignment horizontal="center"/>
    </xf>
    <xf numFmtId="0" fontId="3" fillId="3" borderId="25" xfId="0" applyFont="1" applyFill="1" applyBorder="1" applyAlignment="1">
      <alignment horizontal="center"/>
    </xf>
    <xf numFmtId="49" fontId="17" fillId="18" borderId="1" xfId="0" applyNumberFormat="1" applyFont="1" applyFill="1" applyBorder="1" applyAlignment="1">
      <alignment horizontal="center" vertical="center" wrapText="1"/>
    </xf>
    <xf numFmtId="0" fontId="28" fillId="24" borderId="32" xfId="0" applyFont="1" applyFill="1" applyBorder="1" applyAlignment="1">
      <alignment horizontal="center" vertical="center"/>
    </xf>
    <xf numFmtId="0" fontId="28" fillId="24" borderId="26" xfId="0" applyFont="1" applyFill="1" applyBorder="1" applyAlignment="1">
      <alignment horizontal="center" vertical="center"/>
    </xf>
    <xf numFmtId="0" fontId="28" fillId="24" borderId="25" xfId="0" applyFont="1" applyFill="1" applyBorder="1" applyAlignment="1">
      <alignment horizontal="center" vertical="center"/>
    </xf>
    <xf numFmtId="49" fontId="8" fillId="27" borderId="53" xfId="0" applyNumberFormat="1" applyFont="1" applyFill="1" applyBorder="1" applyAlignment="1">
      <alignment horizontal="center" vertical="center" wrapText="1"/>
    </xf>
    <xf numFmtId="49" fontId="8" fillId="27" borderId="34" xfId="0" applyNumberFormat="1" applyFont="1" applyFill="1" applyBorder="1" applyAlignment="1">
      <alignment horizontal="center" vertical="center" wrapText="1"/>
    </xf>
    <xf numFmtId="49" fontId="8" fillId="27" borderId="11" xfId="0" applyNumberFormat="1" applyFont="1" applyFill="1" applyBorder="1" applyAlignment="1">
      <alignment horizontal="center" vertical="center" wrapText="1"/>
    </xf>
    <xf numFmtId="0" fontId="0" fillId="24" borderId="3" xfId="0" applyFill="1" applyBorder="1" applyAlignment="1">
      <alignment horizontal="center" vertical="center"/>
    </xf>
    <xf numFmtId="0" fontId="0" fillId="24" borderId="4" xfId="0" applyFill="1" applyBorder="1" applyAlignment="1">
      <alignment horizontal="center" vertical="center"/>
    </xf>
    <xf numFmtId="0" fontId="0" fillId="24" borderId="5" xfId="0" applyFill="1" applyBorder="1" applyAlignment="1">
      <alignment horizontal="center" vertical="center"/>
    </xf>
    <xf numFmtId="0" fontId="28" fillId="24" borderId="3" xfId="0" applyFont="1" applyFill="1" applyBorder="1" applyAlignment="1">
      <alignment horizontal="center" vertical="center"/>
    </xf>
    <xf numFmtId="0" fontId="28" fillId="24" borderId="4" xfId="0" applyFont="1" applyFill="1" applyBorder="1" applyAlignment="1">
      <alignment horizontal="center" vertical="center"/>
    </xf>
    <xf numFmtId="0" fontId="28" fillId="24" borderId="5" xfId="0" applyFont="1" applyFill="1" applyBorder="1" applyAlignment="1">
      <alignment horizontal="center" vertical="center"/>
    </xf>
    <xf numFmtId="0" fontId="3" fillId="14" borderId="29" xfId="0" applyFont="1" applyFill="1" applyBorder="1" applyAlignment="1">
      <alignment horizontal="center" vertical="center"/>
    </xf>
    <xf numFmtId="0" fontId="3" fillId="0" borderId="29" xfId="0" applyFont="1" applyBorder="1" applyAlignment="1">
      <alignment horizontal="center" vertical="center"/>
    </xf>
    <xf numFmtId="0" fontId="3" fillId="3" borderId="1" xfId="0" applyFont="1" applyFill="1" applyBorder="1" applyAlignment="1">
      <alignment horizontal="center"/>
    </xf>
    <xf numFmtId="0" fontId="3" fillId="14" borderId="1" xfId="0" applyFont="1" applyFill="1" applyBorder="1" applyAlignment="1">
      <alignment horizontal="center"/>
    </xf>
    <xf numFmtId="0" fontId="3" fillId="14" borderId="3" xfId="0" applyFont="1" applyFill="1" applyBorder="1" applyAlignment="1">
      <alignment horizontal="center"/>
    </xf>
    <xf numFmtId="0" fontId="3" fillId="14" borderId="4" xfId="0" applyFont="1" applyFill="1" applyBorder="1" applyAlignment="1">
      <alignment horizontal="center"/>
    </xf>
    <xf numFmtId="0" fontId="3" fillId="14" borderId="5" xfId="0" applyFont="1" applyFill="1" applyBorder="1" applyAlignment="1">
      <alignment horizontal="center"/>
    </xf>
    <xf numFmtId="49" fontId="8" fillId="19" borderId="4" xfId="0" applyNumberFormat="1" applyFont="1" applyFill="1" applyBorder="1" applyAlignment="1">
      <alignment horizontal="center" vertical="center" wrapText="1"/>
    </xf>
    <xf numFmtId="49" fontId="0" fillId="0" borderId="1" xfId="0" applyNumberFormat="1" applyFill="1" applyBorder="1" applyAlignment="1">
      <alignment horizontal="center" vertical="center" wrapText="1"/>
    </xf>
    <xf numFmtId="0" fontId="4" fillId="0" borderId="1" xfId="0" applyFont="1" applyFill="1" applyBorder="1" applyAlignment="1">
      <alignment horizontal="center" vertical="center" wrapText="1"/>
    </xf>
    <xf numFmtId="9" fontId="3" fillId="28" borderId="1" xfId="3" applyFont="1" applyFill="1" applyBorder="1" applyAlignment="1">
      <alignment horizontal="center" vertical="center"/>
    </xf>
    <xf numFmtId="9" fontId="3" fillId="29" borderId="1" xfId="3" applyFont="1" applyFill="1" applyBorder="1" applyAlignment="1">
      <alignment horizontal="center" vertical="center"/>
    </xf>
    <xf numFmtId="0" fontId="3" fillId="13" borderId="0" xfId="0" applyFont="1" applyFill="1" applyBorder="1" applyAlignment="1">
      <alignment horizontal="right"/>
    </xf>
    <xf numFmtId="0" fontId="0" fillId="0" borderId="1" xfId="0" applyBorder="1"/>
    <xf numFmtId="0" fontId="0" fillId="12" borderId="1" xfId="0" applyFill="1" applyBorder="1"/>
    <xf numFmtId="49" fontId="0" fillId="0" borderId="28" xfId="0" applyNumberFormat="1" applyBorder="1" applyAlignment="1">
      <alignment horizontal="center" vertical="center" wrapText="1"/>
    </xf>
    <xf numFmtId="0" fontId="0" fillId="15" borderId="1" xfId="0" applyFont="1" applyFill="1" applyBorder="1" applyAlignment="1">
      <alignment horizontal="center" vertical="center"/>
    </xf>
    <xf numFmtId="0" fontId="37" fillId="15" borderId="1" xfId="0" applyFont="1" applyFill="1" applyBorder="1" applyAlignment="1">
      <alignment horizontal="center" vertical="center"/>
    </xf>
    <xf numFmtId="0" fontId="34" fillId="15" borderId="1" xfId="0" applyFont="1" applyFill="1" applyBorder="1" applyAlignment="1">
      <alignment horizontal="center" vertical="center"/>
    </xf>
    <xf numFmtId="0" fontId="38" fillId="15" borderId="1" xfId="0" applyFont="1" applyFill="1" applyBorder="1" applyAlignment="1">
      <alignment horizontal="center" vertical="center"/>
    </xf>
    <xf numFmtId="0" fontId="28" fillId="12" borderId="1" xfId="0" applyFont="1" applyFill="1" applyBorder="1" applyAlignment="1">
      <alignment horizontal="center" vertical="center"/>
    </xf>
    <xf numFmtId="0" fontId="28" fillId="13" borderId="1" xfId="0" applyFont="1" applyFill="1" applyBorder="1" applyAlignment="1">
      <alignment horizontal="center" vertical="center"/>
    </xf>
    <xf numFmtId="49" fontId="13" fillId="25" borderId="1" xfId="0" applyNumberFormat="1" applyFont="1" applyFill="1" applyBorder="1" applyAlignment="1">
      <alignment horizontal="center" vertical="center" wrapText="1"/>
    </xf>
    <xf numFmtId="49" fontId="0" fillId="0" borderId="1" xfId="0" applyNumberFormat="1" applyBorder="1" applyAlignment="1">
      <alignment horizontal="center" vertical="center" wrapText="1"/>
    </xf>
    <xf numFmtId="49" fontId="8" fillId="8" borderId="2" xfId="0" applyNumberFormat="1" applyFont="1" applyFill="1" applyBorder="1" applyAlignment="1">
      <alignment horizontal="center" vertical="center" wrapText="1"/>
    </xf>
    <xf numFmtId="49" fontId="0" fillId="0" borderId="3" xfId="0" applyNumberFormat="1" applyFont="1" applyFill="1" applyBorder="1" applyAlignment="1">
      <alignment horizontal="center" vertical="center" wrapText="1"/>
    </xf>
    <xf numFmtId="49" fontId="0" fillId="0" borderId="5" xfId="0" applyNumberFormat="1" applyFont="1" applyFill="1" applyBorder="1" applyAlignment="1">
      <alignment horizontal="center" vertical="center" wrapText="1"/>
    </xf>
    <xf numFmtId="0" fontId="3" fillId="0" borderId="45" xfId="0" applyFont="1" applyFill="1" applyBorder="1" applyAlignment="1">
      <alignment horizontal="center" vertical="center"/>
    </xf>
    <xf numFmtId="0" fontId="3" fillId="0" borderId="46" xfId="0" applyFont="1" applyFill="1" applyBorder="1" applyAlignment="1">
      <alignment horizontal="center" vertical="center"/>
    </xf>
    <xf numFmtId="0" fontId="5" fillId="12" borderId="46" xfId="0" applyFont="1" applyFill="1" applyBorder="1" applyAlignment="1">
      <alignment horizontal="right"/>
    </xf>
    <xf numFmtId="0" fontId="4" fillId="11" borderId="15" xfId="0" applyFont="1" applyFill="1" applyBorder="1"/>
    <xf numFmtId="0" fontId="0" fillId="0" borderId="0" xfId="0" applyAlignment="1">
      <alignment vertical="center"/>
    </xf>
    <xf numFmtId="0" fontId="4" fillId="0" borderId="6" xfId="0" applyFont="1" applyFill="1" applyBorder="1" applyAlignment="1">
      <alignment horizontal="center" vertical="center" wrapText="1"/>
    </xf>
    <xf numFmtId="49" fontId="8" fillId="8" borderId="6" xfId="0" applyNumberFormat="1" applyFont="1" applyFill="1" applyBorder="1" applyAlignment="1">
      <alignment horizontal="center" vertical="center" wrapText="1"/>
    </xf>
    <xf numFmtId="0" fontId="28" fillId="12" borderId="52" xfId="0" applyFont="1" applyFill="1" applyBorder="1" applyAlignment="1">
      <alignment horizontal="center" vertical="center"/>
    </xf>
    <xf numFmtId="0" fontId="28" fillId="12" borderId="47" xfId="0" applyFont="1" applyFill="1" applyBorder="1" applyAlignment="1">
      <alignment horizontal="center" vertical="center"/>
    </xf>
    <xf numFmtId="0" fontId="28" fillId="13" borderId="52" xfId="0" applyFont="1" applyFill="1" applyBorder="1" applyAlignment="1">
      <alignment horizontal="center" vertical="center"/>
    </xf>
    <xf numFmtId="0" fontId="28" fillId="13" borderId="47" xfId="0" applyFont="1" applyFill="1" applyBorder="1" applyAlignment="1">
      <alignment horizontal="center" vertical="center"/>
    </xf>
    <xf numFmtId="49" fontId="10" fillId="0" borderId="1" xfId="0" applyNumberFormat="1" applyFont="1" applyFill="1" applyBorder="1" applyAlignment="1">
      <alignment horizontal="left" vertical="center" wrapText="1"/>
    </xf>
    <xf numFmtId="49" fontId="11" fillId="8" borderId="3" xfId="0" applyNumberFormat="1" applyFont="1" applyFill="1" applyBorder="1" applyAlignment="1">
      <alignment horizontal="center" vertical="center" wrapText="1"/>
    </xf>
    <xf numFmtId="49" fontId="11" fillId="8" borderId="4" xfId="0" applyNumberFormat="1" applyFont="1" applyFill="1" applyBorder="1" applyAlignment="1">
      <alignment horizontal="center" vertical="center" wrapText="1"/>
    </xf>
    <xf numFmtId="49" fontId="11" fillId="8" borderId="5" xfId="0" applyNumberFormat="1" applyFont="1" applyFill="1" applyBorder="1" applyAlignment="1">
      <alignment horizontal="center" vertical="center" wrapText="1"/>
    </xf>
    <xf numFmtId="0" fontId="3" fillId="13" borderId="4" xfId="0" applyFont="1" applyFill="1" applyBorder="1" applyAlignment="1">
      <alignment horizontal="right" vertical="center"/>
    </xf>
    <xf numFmtId="49" fontId="13" fillId="0" borderId="3" xfId="0" applyNumberFormat="1" applyFont="1" applyFill="1" applyBorder="1" applyAlignment="1">
      <alignment vertical="center" wrapText="1"/>
    </xf>
    <xf numFmtId="49" fontId="13" fillId="0" borderId="5" xfId="0" applyNumberFormat="1" applyFont="1" applyFill="1" applyBorder="1" applyAlignment="1">
      <alignment vertical="center" wrapText="1"/>
    </xf>
    <xf numFmtId="49" fontId="13" fillId="0" borderId="1" xfId="0" applyNumberFormat="1" applyFont="1" applyFill="1" applyBorder="1" applyAlignment="1">
      <alignment horizontal="left" vertical="center" wrapText="1"/>
    </xf>
    <xf numFmtId="0" fontId="0" fillId="0" borderId="0" xfId="0" applyFont="1"/>
    <xf numFmtId="0" fontId="5" fillId="29" borderId="54" xfId="0" applyFont="1" applyFill="1" applyBorder="1" applyAlignment="1">
      <alignment horizontal="center" vertical="center"/>
    </xf>
    <xf numFmtId="0" fontId="5" fillId="29" borderId="55" xfId="0" applyFont="1" applyFill="1" applyBorder="1" applyAlignment="1">
      <alignment horizontal="center" vertical="center"/>
    </xf>
    <xf numFmtId="0" fontId="5" fillId="13" borderId="54" xfId="0" applyFont="1" applyFill="1" applyBorder="1" applyAlignment="1">
      <alignment horizontal="center" vertical="center"/>
    </xf>
    <xf numFmtId="0" fontId="5" fillId="13" borderId="55" xfId="0" applyFont="1" applyFill="1" applyBorder="1" applyAlignment="1">
      <alignment horizontal="center" vertical="center"/>
    </xf>
    <xf numFmtId="0" fontId="5" fillId="13" borderId="41" xfId="0" applyFont="1" applyFill="1" applyBorder="1" applyAlignment="1">
      <alignment horizontal="center" vertical="center"/>
    </xf>
    <xf numFmtId="0" fontId="5" fillId="13" borderId="42" xfId="0" applyFont="1" applyFill="1" applyBorder="1" applyAlignment="1">
      <alignment horizontal="center" vertical="center"/>
    </xf>
    <xf numFmtId="0" fontId="5" fillId="29" borderId="27" xfId="0" applyFont="1" applyFill="1" applyBorder="1" applyAlignment="1">
      <alignment horizontal="center" vertical="center"/>
    </xf>
    <xf numFmtId="0" fontId="5" fillId="29" borderId="30" xfId="0" applyFont="1" applyFill="1" applyBorder="1" applyAlignment="1">
      <alignment horizontal="center" vertical="center"/>
    </xf>
    <xf numFmtId="0" fontId="5" fillId="29" borderId="41" xfId="0" applyFont="1" applyFill="1" applyBorder="1" applyAlignment="1">
      <alignment horizontal="center" vertical="center"/>
    </xf>
    <xf numFmtId="0" fontId="5" fillId="29" borderId="42" xfId="0" applyFont="1" applyFill="1" applyBorder="1" applyAlignment="1">
      <alignment horizontal="center" vertical="center"/>
    </xf>
    <xf numFmtId="0" fontId="28" fillId="29" borderId="3" xfId="0" applyFont="1" applyFill="1" applyBorder="1" applyAlignment="1">
      <alignment horizontal="center" vertical="center"/>
    </xf>
    <xf numFmtId="0" fontId="28" fillId="29" borderId="4" xfId="0" applyFont="1" applyFill="1" applyBorder="1" applyAlignment="1">
      <alignment horizontal="center" vertical="center"/>
    </xf>
    <xf numFmtId="0" fontId="28" fillId="29" borderId="5" xfId="0" applyFont="1" applyFill="1" applyBorder="1" applyAlignment="1">
      <alignment horizontal="center" vertical="center"/>
    </xf>
    <xf numFmtId="0" fontId="5" fillId="13" borderId="1" xfId="0" applyFont="1" applyFill="1" applyBorder="1" applyAlignment="1">
      <alignment horizontal="right"/>
    </xf>
    <xf numFmtId="49" fontId="10" fillId="0" borderId="8" xfId="0" applyNumberFormat="1" applyFont="1" applyFill="1" applyBorder="1" applyAlignment="1">
      <alignment vertical="center" wrapText="1"/>
    </xf>
    <xf numFmtId="1" fontId="4" fillId="11" borderId="1" xfId="0" applyNumberFormat="1" applyFont="1" applyFill="1" applyBorder="1" applyAlignment="1">
      <alignment horizontal="center" vertical="center"/>
    </xf>
    <xf numFmtId="1" fontId="28" fillId="12" borderId="1" xfId="0" applyNumberFormat="1" applyFont="1" applyFill="1" applyBorder="1" applyAlignment="1">
      <alignment horizontal="center" vertical="center"/>
    </xf>
    <xf numFmtId="1" fontId="0" fillId="13" borderId="3" xfId="0" applyNumberFormat="1" applyFont="1" applyFill="1" applyBorder="1" applyAlignment="1">
      <alignment horizontal="center" vertical="center"/>
    </xf>
    <xf numFmtId="1" fontId="0" fillId="13" borderId="4" xfId="0" applyNumberFormat="1" applyFont="1" applyFill="1" applyBorder="1" applyAlignment="1">
      <alignment horizontal="center" vertical="center"/>
    </xf>
    <xf numFmtId="1" fontId="0" fillId="13" borderId="5" xfId="0" applyNumberFormat="1" applyFont="1" applyFill="1" applyBorder="1" applyAlignment="1">
      <alignment horizontal="center" vertical="center"/>
    </xf>
    <xf numFmtId="0" fontId="3" fillId="13" borderId="22" xfId="0" applyFont="1" applyFill="1" applyBorder="1" applyAlignment="1">
      <alignment horizontal="center" vertical="center"/>
    </xf>
    <xf numFmtId="0" fontId="3" fillId="13" borderId="23" xfId="0" applyFont="1" applyFill="1" applyBorder="1" applyAlignment="1">
      <alignment horizontal="center" vertical="center"/>
    </xf>
    <xf numFmtId="0" fontId="3" fillId="13" borderId="24" xfId="0" applyFont="1" applyFill="1" applyBorder="1" applyAlignment="1">
      <alignment horizontal="center" vertical="center"/>
    </xf>
    <xf numFmtId="0" fontId="3" fillId="12" borderId="22" xfId="0" applyFont="1" applyFill="1" applyBorder="1" applyAlignment="1">
      <alignment horizontal="center" vertical="center"/>
    </xf>
    <xf numFmtId="0" fontId="3" fillId="12" borderId="23" xfId="0" applyFont="1" applyFill="1" applyBorder="1" applyAlignment="1">
      <alignment horizontal="center" vertical="center"/>
    </xf>
    <xf numFmtId="0" fontId="3" fillId="12" borderId="24" xfId="0" applyFont="1" applyFill="1" applyBorder="1" applyAlignment="1">
      <alignment horizontal="center" vertical="center"/>
    </xf>
    <xf numFmtId="49" fontId="0" fillId="26" borderId="1" xfId="0" applyNumberFormat="1" applyFont="1" applyFill="1" applyBorder="1" applyAlignment="1">
      <alignment vertical="center" wrapText="1"/>
    </xf>
    <xf numFmtId="0" fontId="0" fillId="0" borderId="1" xfId="0" applyBorder="1" applyAlignment="1">
      <alignment vertical="center"/>
    </xf>
    <xf numFmtId="0" fontId="11" fillId="13" borderId="3" xfId="0" applyFont="1" applyFill="1" applyBorder="1" applyAlignment="1">
      <alignment horizontal="center" vertical="center"/>
    </xf>
    <xf numFmtId="0" fontId="11" fillId="13" borderId="4" xfId="0" applyFont="1" applyFill="1" applyBorder="1" applyAlignment="1">
      <alignment horizontal="center" vertical="center"/>
    </xf>
    <xf numFmtId="9" fontId="3" fillId="13" borderId="11" xfId="3" applyFont="1" applyFill="1" applyBorder="1" applyAlignment="1">
      <alignment horizontal="center" vertical="center"/>
    </xf>
    <xf numFmtId="0" fontId="9" fillId="0" borderId="0" xfId="0" applyFont="1" applyBorder="1" applyAlignment="1">
      <alignment horizontal="center" vertical="center"/>
    </xf>
    <xf numFmtId="164" fontId="4" fillId="0" borderId="0" xfId="0" applyNumberFormat="1" applyFont="1" applyBorder="1" applyAlignment="1">
      <alignment horizontal="center" vertical="center"/>
    </xf>
    <xf numFmtId="0" fontId="4" fillId="0" borderId="0" xfId="0" applyFont="1" applyBorder="1" applyAlignment="1">
      <alignment horizontal="center" vertical="center"/>
    </xf>
    <xf numFmtId="0" fontId="9" fillId="9" borderId="0" xfId="0" applyFont="1" applyFill="1" applyBorder="1" applyAlignment="1">
      <alignment horizontal="center" vertical="center"/>
    </xf>
    <xf numFmtId="0" fontId="4" fillId="9" borderId="0" xfId="0" applyFont="1" applyFill="1" applyBorder="1" applyAlignment="1">
      <alignment horizontal="center" vertical="center"/>
    </xf>
    <xf numFmtId="0" fontId="9" fillId="0" borderId="0" xfId="0" applyFont="1" applyBorder="1"/>
    <xf numFmtId="0" fontId="4" fillId="0" borderId="0" xfId="0" applyFont="1" applyBorder="1"/>
    <xf numFmtId="0" fontId="4" fillId="9" borderId="34" xfId="0" applyFont="1" applyFill="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9" fontId="3" fillId="12" borderId="5" xfId="3" applyFont="1" applyFill="1" applyBorder="1" applyAlignment="1">
      <alignment horizontal="center" vertical="center"/>
    </xf>
    <xf numFmtId="0" fontId="11" fillId="12" borderId="3" xfId="0" applyFont="1" applyFill="1" applyBorder="1" applyAlignment="1">
      <alignment horizontal="center" vertical="center"/>
    </xf>
    <xf numFmtId="0" fontId="11" fillId="12" borderId="4" xfId="0" applyFont="1" applyFill="1" applyBorder="1" applyAlignment="1">
      <alignment horizontal="center" vertical="center"/>
    </xf>
    <xf numFmtId="0" fontId="33" fillId="14" borderId="23" xfId="0" applyFont="1" applyFill="1" applyBorder="1" applyAlignment="1">
      <alignment horizontal="center" vertical="center"/>
    </xf>
    <xf numFmtId="0" fontId="33" fillId="24" borderId="23" xfId="0" applyFont="1" applyFill="1" applyBorder="1" applyAlignment="1">
      <alignment horizontal="center" vertical="center"/>
    </xf>
    <xf numFmtId="49" fontId="31" fillId="18" borderId="2" xfId="0" applyNumberFormat="1" applyFont="1" applyFill="1" applyBorder="1" applyAlignment="1">
      <alignment horizontal="center" vertical="center" wrapText="1"/>
    </xf>
    <xf numFmtId="49" fontId="31" fillId="18" borderId="1" xfId="0" applyNumberFormat="1" applyFont="1" applyFill="1" applyBorder="1" applyAlignment="1">
      <alignment horizontal="center" vertical="center" wrapText="1"/>
    </xf>
    <xf numFmtId="49" fontId="10" fillId="0" borderId="3" xfId="0" applyNumberFormat="1" applyFont="1" applyFill="1" applyBorder="1" applyAlignment="1">
      <alignment horizontal="left" vertical="center" wrapText="1"/>
    </xf>
    <xf numFmtId="49" fontId="10" fillId="0" borderId="4" xfId="0" applyNumberFormat="1" applyFont="1" applyFill="1" applyBorder="1" applyAlignment="1">
      <alignment horizontal="left" vertical="center" wrapText="1"/>
    </xf>
    <xf numFmtId="49" fontId="10" fillId="0" borderId="5" xfId="0" applyNumberFormat="1" applyFont="1" applyFill="1" applyBorder="1" applyAlignment="1">
      <alignment horizontal="left" vertical="center" wrapText="1"/>
    </xf>
    <xf numFmtId="49" fontId="10" fillId="0" borderId="1" xfId="0" applyNumberFormat="1" applyFont="1" applyFill="1" applyBorder="1" applyAlignment="1">
      <alignment horizontal="center" vertical="center" wrapText="1"/>
    </xf>
    <xf numFmtId="0" fontId="21" fillId="24" borderId="23" xfId="0" applyFont="1" applyFill="1" applyBorder="1" applyAlignment="1">
      <alignment horizontal="center" vertical="center"/>
    </xf>
    <xf numFmtId="49" fontId="10" fillId="0" borderId="3" xfId="0" applyNumberFormat="1" applyFont="1" applyFill="1" applyBorder="1" applyAlignment="1">
      <alignment horizontal="center" vertical="center" wrapText="1"/>
    </xf>
    <xf numFmtId="49" fontId="10" fillId="0" borderId="4" xfId="0" applyNumberFormat="1" applyFont="1" applyFill="1" applyBorder="1" applyAlignment="1">
      <alignment horizontal="center" vertical="center" wrapText="1"/>
    </xf>
    <xf numFmtId="49" fontId="10" fillId="0" borderId="5" xfId="0" applyNumberFormat="1" applyFont="1" applyFill="1" applyBorder="1" applyAlignment="1">
      <alignment horizontal="center" vertical="center" wrapText="1"/>
    </xf>
  </cellXfs>
  <cellStyles count="5">
    <cellStyle name="Hipervínculo" xfId="2" builtinId="8"/>
    <cellStyle name="Normal" xfId="0" builtinId="0"/>
    <cellStyle name="Normal 2" xfId="1" xr:uid="{00000000-0005-0000-0000-000002000000}"/>
    <cellStyle name="Normal 3" xfId="4" xr:uid="{C73C10A1-556F-4159-8DAC-22EC339364F7}"/>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62346</xdr:colOff>
      <xdr:row>0</xdr:row>
      <xdr:rowOff>48490</xdr:rowOff>
    </xdr:from>
    <xdr:to>
      <xdr:col>1</xdr:col>
      <xdr:colOff>598344</xdr:colOff>
      <xdr:row>3</xdr:row>
      <xdr:rowOff>176645</xdr:rowOff>
    </xdr:to>
    <xdr:pic>
      <xdr:nvPicPr>
        <xdr:cNvPr id="2" name="1 Imagen" descr="Resultado de imagen de UEX">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346" y="48490"/>
          <a:ext cx="792307" cy="876300"/>
        </a:xfrm>
        <a:prstGeom prst="rect">
          <a:avLst/>
        </a:prstGeom>
        <a:noFill/>
        <a:ln>
          <a:noFill/>
        </a:ln>
      </xdr:spPr>
    </xdr:pic>
    <xdr:clientData/>
  </xdr:twoCellAnchor>
  <xdr:twoCellAnchor editAs="oneCell">
    <xdr:from>
      <xdr:col>7</xdr:col>
      <xdr:colOff>311734</xdr:colOff>
      <xdr:row>0</xdr:row>
      <xdr:rowOff>48492</xdr:rowOff>
    </xdr:from>
    <xdr:to>
      <xdr:col>8</xdr:col>
      <xdr:colOff>327789</xdr:colOff>
      <xdr:row>3</xdr:row>
      <xdr:rowOff>156238</xdr:rowOff>
    </xdr:to>
    <xdr:pic>
      <xdr:nvPicPr>
        <xdr:cNvPr id="4" name="Imagen 3">
          <a:extLst>
            <a:ext uri="{FF2B5EF4-FFF2-40B4-BE49-F238E27FC236}">
              <a16:creationId xmlns:a16="http://schemas.microsoft.com/office/drawing/2014/main" id="{84157769-3BFC-02FF-6A8F-B499CD6CFCE8}"/>
            </a:ext>
          </a:extLst>
        </xdr:cNvPr>
        <xdr:cNvPicPr>
          <a:picLocks noChangeAspect="1"/>
        </xdr:cNvPicPr>
      </xdr:nvPicPr>
      <xdr:blipFill rotWithShape="1">
        <a:blip xmlns:r="http://schemas.openxmlformats.org/officeDocument/2006/relationships" r:embed="rId2">
          <a:alphaModFix/>
          <a:extLst>
            <a:ext uri="{BEBA8EAE-BF5A-486C-A8C5-ECC9F3942E4B}">
              <a14:imgProps xmlns:a14="http://schemas.microsoft.com/office/drawing/2010/main">
                <a14:imgLayer r:embed="rId3">
                  <a14:imgEffect>
                    <a14:sharpenSoften amount="-1000"/>
                  </a14:imgEffect>
                  <a14:imgEffect>
                    <a14:saturation sat="399000"/>
                  </a14:imgEffect>
                </a14:imgLayer>
              </a14:imgProps>
            </a:ext>
          </a:extLst>
        </a:blip>
        <a:srcRect l="6666"/>
        <a:stretch>
          <a:fillRect/>
        </a:stretch>
      </xdr:blipFill>
      <xdr:spPr>
        <a:xfrm>
          <a:off x="5347861" y="48492"/>
          <a:ext cx="798837" cy="855891"/>
        </a:xfrm>
        <a:prstGeom prst="roundRect">
          <a:avLst>
            <a:gd name="adj" fmla="val 0"/>
          </a:avLst>
        </a:prstGeom>
        <a:solidFill>
          <a:schemeClr val="bg1"/>
        </a:solidFill>
        <a:ln>
          <a:noFill/>
        </a:ln>
        <a:effec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R30"/>
  <sheetViews>
    <sheetView showGridLines="0" zoomScaleNormal="100" workbookViewId="0">
      <selection activeCell="K18" sqref="K18"/>
    </sheetView>
  </sheetViews>
  <sheetFormatPr baseColWidth="10" defaultColWidth="11.44140625" defaultRowHeight="14.4" x14ac:dyDescent="0.3"/>
  <cols>
    <col min="1" max="1" width="3.77734375" style="2" customWidth="1"/>
    <col min="2" max="2" width="12.6640625" style="2" customWidth="1"/>
    <col min="3" max="16384" width="11.44140625" style="2"/>
  </cols>
  <sheetData>
    <row r="1" spans="2:18" ht="26.4" customHeight="1" thickBot="1" x14ac:dyDescent="0.4">
      <c r="B1" s="492" t="s">
        <v>179</v>
      </c>
      <c r="C1" s="558" t="s">
        <v>229</v>
      </c>
      <c r="D1" s="558"/>
      <c r="E1" s="558"/>
      <c r="F1" s="558"/>
      <c r="G1" s="558"/>
      <c r="H1" s="558"/>
      <c r="I1"/>
      <c r="J1"/>
      <c r="K1"/>
      <c r="L1"/>
      <c r="M1"/>
      <c r="N1"/>
      <c r="O1"/>
      <c r="P1"/>
      <c r="Q1"/>
      <c r="R1"/>
    </row>
    <row r="2" spans="2:18" ht="13.2" customHeight="1" x14ac:dyDescent="0.3">
      <c r="B2" s="55"/>
      <c r="C2" s="55"/>
      <c r="I2"/>
      <c r="J2"/>
      <c r="K2"/>
      <c r="L2" s="55"/>
      <c r="M2" s="55"/>
      <c r="N2" s="55"/>
      <c r="O2" s="55"/>
      <c r="P2" s="55"/>
      <c r="Q2" s="55"/>
      <c r="R2" s="55"/>
    </row>
    <row r="3" spans="2:18" ht="19.8" customHeight="1" x14ac:dyDescent="0.3">
      <c r="B3" s="559" t="s">
        <v>237</v>
      </c>
      <c r="C3" s="559"/>
      <c r="D3" s="559"/>
      <c r="E3" s="559"/>
      <c r="F3" s="559"/>
      <c r="G3" s="559"/>
      <c r="H3" s="559"/>
      <c r="I3"/>
      <c r="J3"/>
      <c r="K3"/>
      <c r="L3"/>
      <c r="M3"/>
      <c r="N3"/>
      <c r="O3" s="55"/>
      <c r="P3" s="55"/>
      <c r="Q3" s="55"/>
      <c r="R3" s="55"/>
    </row>
    <row r="4" spans="2:18" ht="15.6" customHeight="1" x14ac:dyDescent="0.3">
      <c r="B4" s="55"/>
      <c r="C4" s="55"/>
      <c r="D4" s="55"/>
      <c r="E4" s="55"/>
      <c r="F4" s="55"/>
      <c r="G4" s="55"/>
      <c r="H4" s="55"/>
      <c r="I4" s="55"/>
      <c r="J4" s="55"/>
      <c r="K4" s="55"/>
      <c r="L4" s="55"/>
      <c r="M4" s="55"/>
      <c r="N4" s="55"/>
      <c r="O4" s="55"/>
      <c r="P4" s="55"/>
      <c r="Q4" s="55"/>
      <c r="R4" s="55"/>
    </row>
    <row r="5" spans="2:18" ht="20.399999999999999" customHeight="1" thickBot="1" x14ac:dyDescent="0.35">
      <c r="B5" s="557" t="s">
        <v>228</v>
      </c>
      <c r="C5" s="557"/>
      <c r="D5" s="557"/>
      <c r="E5" s="557"/>
      <c r="F5" s="557"/>
      <c r="G5" s="557"/>
      <c r="H5" s="557"/>
      <c r="I5"/>
      <c r="J5"/>
      <c r="K5"/>
      <c r="L5"/>
      <c r="M5" s="56"/>
      <c r="N5" s="56"/>
      <c r="O5" s="56"/>
      <c r="P5" s="56"/>
      <c r="Q5" s="56"/>
      <c r="R5" s="56"/>
    </row>
    <row r="6" spans="2:18" ht="8.4" customHeight="1" x14ac:dyDescent="0.3">
      <c r="B6" s="55"/>
      <c r="C6" s="55"/>
      <c r="D6" s="55"/>
      <c r="E6" s="55"/>
      <c r="F6" s="55"/>
      <c r="G6" s="55"/>
      <c r="H6" s="55"/>
      <c r="I6" s="55"/>
      <c r="J6" s="55"/>
      <c r="K6" s="55"/>
      <c r="L6" s="55"/>
      <c r="M6" s="55"/>
      <c r="N6" s="55"/>
      <c r="O6" s="55"/>
      <c r="P6" s="55"/>
      <c r="Q6" s="55"/>
      <c r="R6" s="55"/>
    </row>
    <row r="7" spans="2:18" ht="15" thickBot="1" x14ac:dyDescent="0.35">
      <c r="B7" s="554" t="s">
        <v>4</v>
      </c>
      <c r="C7" s="554"/>
      <c r="D7" s="554"/>
      <c r="E7" s="554"/>
      <c r="F7" s="554"/>
      <c r="G7" s="554"/>
      <c r="H7" s="554"/>
      <c r="I7"/>
      <c r="J7" s="55"/>
      <c r="K7" s="56"/>
      <c r="L7" s="55"/>
      <c r="M7" s="55"/>
      <c r="N7" s="55"/>
      <c r="O7" s="55"/>
      <c r="P7" s="55"/>
      <c r="Q7" s="55"/>
      <c r="R7" s="55"/>
    </row>
    <row r="8" spans="2:18" ht="7.2" customHeight="1" x14ac:dyDescent="0.3">
      <c r="B8" s="271"/>
      <c r="C8" s="271"/>
      <c r="D8" s="271"/>
      <c r="E8" s="271"/>
      <c r="F8" s="271"/>
      <c r="G8" s="271"/>
      <c r="H8" s="271"/>
      <c r="I8"/>
      <c r="J8" s="55"/>
      <c r="K8" s="55"/>
      <c r="L8" s="55"/>
      <c r="M8" s="55"/>
      <c r="N8" s="55"/>
      <c r="O8" s="55"/>
      <c r="P8" s="55"/>
      <c r="Q8" s="55"/>
      <c r="R8" s="55"/>
    </row>
    <row r="9" spans="2:18" ht="15.6" x14ac:dyDescent="0.3">
      <c r="B9" s="272" t="s">
        <v>1</v>
      </c>
      <c r="C9" s="271"/>
      <c r="D9" s="271"/>
      <c r="E9" s="271"/>
      <c r="F9" s="271"/>
      <c r="G9" s="271"/>
      <c r="H9" s="271"/>
      <c r="I9"/>
      <c r="J9" s="55"/>
      <c r="K9" s="57"/>
      <c r="L9" s="55"/>
      <c r="M9" s="55"/>
      <c r="N9" s="55"/>
      <c r="O9" s="55"/>
      <c r="P9" s="55"/>
      <c r="Q9" s="55"/>
      <c r="R9" s="55"/>
    </row>
    <row r="10" spans="2:18" ht="15.6" x14ac:dyDescent="0.3">
      <c r="B10" s="272" t="s">
        <v>2</v>
      </c>
      <c r="C10" s="271"/>
      <c r="D10" s="271"/>
      <c r="E10" s="271"/>
      <c r="F10" s="271"/>
      <c r="G10" s="271"/>
      <c r="H10" s="271"/>
      <c r="I10"/>
      <c r="J10" s="55"/>
      <c r="K10" s="57"/>
      <c r="L10" s="55"/>
      <c r="M10" s="55"/>
      <c r="N10" s="55"/>
      <c r="O10" s="55"/>
      <c r="P10" s="55"/>
      <c r="Q10" s="55"/>
      <c r="R10" s="55"/>
    </row>
    <row r="11" spans="2:18" ht="15.6" x14ac:dyDescent="0.3">
      <c r="B11" s="436" t="s">
        <v>3</v>
      </c>
      <c r="C11" s="436"/>
      <c r="D11" s="436"/>
      <c r="E11" s="436"/>
      <c r="F11" s="436"/>
      <c r="G11" s="436"/>
      <c r="H11" s="437"/>
      <c r="I11"/>
      <c r="J11" s="55"/>
      <c r="K11" s="57"/>
      <c r="L11" s="55"/>
      <c r="M11" s="55"/>
      <c r="N11" s="55"/>
      <c r="O11" s="55"/>
      <c r="P11" s="55"/>
      <c r="Q11" s="55"/>
      <c r="R11" s="55"/>
    </row>
    <row r="12" spans="2:18" ht="8.4" customHeight="1" x14ac:dyDescent="0.3">
      <c r="B12" s="55"/>
      <c r="C12" s="55"/>
      <c r="D12" s="55"/>
      <c r="E12" s="55"/>
      <c r="F12" s="55"/>
      <c r="G12" s="55"/>
      <c r="H12" s="55"/>
      <c r="I12"/>
      <c r="J12" s="55"/>
      <c r="K12" s="55"/>
      <c r="L12" s="55"/>
      <c r="M12" s="55"/>
      <c r="N12" s="55"/>
      <c r="O12" s="55"/>
      <c r="P12" s="55"/>
      <c r="Q12" s="55"/>
      <c r="R12" s="55"/>
    </row>
    <row r="13" spans="2:18" ht="6" customHeight="1" x14ac:dyDescent="0.3">
      <c r="B13" s="55"/>
      <c r="C13" s="55"/>
      <c r="D13" s="55"/>
      <c r="E13" s="55"/>
      <c r="F13" s="55"/>
      <c r="G13" s="55"/>
      <c r="H13" s="55"/>
      <c r="I13"/>
      <c r="J13" s="55"/>
      <c r="K13" s="55"/>
      <c r="L13" s="55"/>
      <c r="M13" s="55"/>
      <c r="N13" s="55"/>
      <c r="O13" s="55"/>
      <c r="P13" s="55"/>
      <c r="Q13" s="55"/>
      <c r="R13" s="55"/>
    </row>
    <row r="14" spans="2:18" ht="15" thickBot="1" x14ac:dyDescent="0.35">
      <c r="B14" s="555" t="s">
        <v>5</v>
      </c>
      <c r="C14" s="555"/>
      <c r="D14" s="555"/>
      <c r="E14" s="555"/>
      <c r="F14" s="555"/>
      <c r="G14" s="555"/>
      <c r="H14" s="555"/>
      <c r="I14"/>
      <c r="J14" s="55"/>
      <c r="K14" s="56"/>
      <c r="L14" s="55"/>
      <c r="M14" s="55"/>
      <c r="N14" s="55"/>
      <c r="O14" s="55"/>
      <c r="P14" s="55"/>
      <c r="Q14" s="55"/>
      <c r="R14" s="55"/>
    </row>
    <row r="15" spans="2:18" ht="6" customHeight="1" x14ac:dyDescent="0.3">
      <c r="B15" s="273"/>
      <c r="C15" s="273"/>
      <c r="D15" s="273"/>
      <c r="E15" s="273"/>
      <c r="F15" s="273"/>
      <c r="G15" s="273"/>
      <c r="H15" s="273"/>
      <c r="I15"/>
      <c r="J15" s="55"/>
      <c r="K15" s="55"/>
      <c r="L15" s="55"/>
      <c r="M15" s="55"/>
      <c r="N15" s="55"/>
      <c r="O15" s="55"/>
      <c r="P15" s="55"/>
      <c r="Q15" s="55"/>
      <c r="R15" s="55"/>
    </row>
    <row r="16" spans="2:18" ht="16.2" customHeight="1" x14ac:dyDescent="0.3">
      <c r="B16" s="274" t="s">
        <v>6</v>
      </c>
      <c r="C16" s="273"/>
      <c r="D16" s="273"/>
      <c r="E16" s="273"/>
      <c r="F16" s="273"/>
      <c r="G16" s="273"/>
      <c r="H16" s="273"/>
      <c r="I16"/>
      <c r="J16" s="55"/>
      <c r="K16" s="58"/>
      <c r="L16" s="55"/>
      <c r="M16" s="55"/>
      <c r="N16" s="55"/>
      <c r="O16" s="55"/>
      <c r="P16" s="55"/>
      <c r="Q16" s="55"/>
      <c r="R16" s="55"/>
    </row>
    <row r="17" spans="2:18" ht="16.2" customHeight="1" x14ac:dyDescent="0.3">
      <c r="B17" s="274" t="s">
        <v>7</v>
      </c>
      <c r="C17" s="273"/>
      <c r="D17" s="273"/>
      <c r="E17" s="273"/>
      <c r="F17" s="273"/>
      <c r="G17" s="273"/>
      <c r="H17" s="273"/>
      <c r="I17"/>
      <c r="J17" s="55"/>
      <c r="K17" s="58"/>
      <c r="L17" s="55"/>
      <c r="M17" s="55"/>
      <c r="N17" s="55"/>
      <c r="O17" s="55"/>
      <c r="P17" s="55"/>
      <c r="Q17" s="55"/>
      <c r="R17" s="55"/>
    </row>
    <row r="18" spans="2:18" ht="16.2" customHeight="1" x14ac:dyDescent="0.3">
      <c r="B18" s="274" t="s">
        <v>8</v>
      </c>
      <c r="C18" s="273"/>
      <c r="D18" s="273"/>
      <c r="E18" s="273"/>
      <c r="F18" s="273"/>
      <c r="G18" s="273"/>
      <c r="H18" s="273"/>
      <c r="I18"/>
      <c r="J18" s="55"/>
      <c r="K18" s="58"/>
      <c r="L18" s="55"/>
      <c r="M18" s="55"/>
      <c r="N18" s="55"/>
      <c r="O18" s="55"/>
      <c r="P18" s="55"/>
      <c r="Q18" s="55"/>
      <c r="R18" s="55"/>
    </row>
    <row r="19" spans="2:18" ht="16.2" customHeight="1" x14ac:dyDescent="0.3">
      <c r="B19" s="274" t="s">
        <v>119</v>
      </c>
      <c r="C19" s="273"/>
      <c r="D19" s="273"/>
      <c r="E19" s="273"/>
      <c r="F19" s="273"/>
      <c r="G19" s="273"/>
      <c r="H19" s="273"/>
      <c r="I19"/>
      <c r="J19" s="55"/>
      <c r="K19" s="57"/>
      <c r="L19" s="55"/>
      <c r="M19" s="55"/>
      <c r="N19" s="55"/>
      <c r="O19" s="55"/>
      <c r="P19" s="55"/>
      <c r="Q19" s="55"/>
      <c r="R19" s="55"/>
    </row>
    <row r="20" spans="2:18" ht="16.2" customHeight="1" x14ac:dyDescent="0.3">
      <c r="B20" s="438" t="s">
        <v>177</v>
      </c>
      <c r="C20" s="439"/>
      <c r="D20" s="439"/>
      <c r="E20" s="439"/>
      <c r="F20" s="439"/>
      <c r="G20" s="439"/>
      <c r="H20" s="439"/>
      <c r="I20"/>
      <c r="J20" s="55"/>
      <c r="K20" s="55"/>
      <c r="L20" s="55"/>
      <c r="M20" s="55"/>
      <c r="N20" s="55"/>
      <c r="O20" s="55"/>
      <c r="P20" s="55"/>
      <c r="Q20" s="55"/>
      <c r="R20" s="55"/>
    </row>
    <row r="21" spans="2:18" ht="6.6" customHeight="1" x14ac:dyDescent="0.3">
      <c r="B21" s="55"/>
      <c r="C21" s="55"/>
      <c r="D21" s="55"/>
      <c r="E21" s="55"/>
      <c r="F21" s="55"/>
      <c r="G21" s="55"/>
      <c r="H21" s="55"/>
      <c r="I21"/>
      <c r="J21" s="55"/>
      <c r="K21" s="55"/>
      <c r="L21" s="55"/>
      <c r="M21" s="55"/>
      <c r="N21" s="55"/>
      <c r="O21" s="55"/>
      <c r="P21" s="55"/>
      <c r="Q21" s="55"/>
      <c r="R21" s="55"/>
    </row>
    <row r="22" spans="2:18" ht="7.2" customHeight="1" x14ac:dyDescent="0.3">
      <c r="B22" s="55"/>
      <c r="C22" s="55"/>
      <c r="D22" s="55"/>
      <c r="E22" s="55"/>
      <c r="F22" s="55"/>
      <c r="G22" s="55"/>
      <c r="H22" s="55"/>
      <c r="I22"/>
      <c r="J22" s="55"/>
      <c r="K22" s="55"/>
      <c r="L22" s="55"/>
      <c r="M22" s="55"/>
      <c r="N22" s="55"/>
      <c r="O22" s="55"/>
      <c r="P22" s="55"/>
      <c r="Q22" s="55"/>
      <c r="R22" s="55"/>
    </row>
    <row r="23" spans="2:18" ht="15" thickBot="1" x14ac:dyDescent="0.35">
      <c r="B23" s="556" t="s">
        <v>0</v>
      </c>
      <c r="C23" s="556"/>
      <c r="D23" s="556"/>
      <c r="E23" s="556"/>
      <c r="F23" s="556"/>
      <c r="G23" s="556"/>
      <c r="H23" s="556"/>
      <c r="I23"/>
      <c r="J23" s="55"/>
      <c r="K23" s="56"/>
      <c r="L23" s="55"/>
      <c r="M23" s="55"/>
      <c r="N23" s="55"/>
      <c r="O23" s="55"/>
      <c r="P23" s="55"/>
      <c r="Q23" s="55"/>
      <c r="R23" s="55"/>
    </row>
    <row r="24" spans="2:18" ht="6.6" customHeight="1" x14ac:dyDescent="0.3">
      <c r="B24" s="276"/>
      <c r="C24" s="276"/>
      <c r="D24" s="276"/>
      <c r="E24" s="276"/>
      <c r="F24" s="276"/>
      <c r="G24" s="276"/>
      <c r="H24" s="276"/>
      <c r="I24"/>
      <c r="J24" s="55"/>
      <c r="K24" s="55"/>
      <c r="L24" s="55"/>
      <c r="M24" s="55"/>
      <c r="N24" s="55"/>
      <c r="O24" s="55"/>
      <c r="P24" s="55"/>
      <c r="Q24" s="55"/>
      <c r="R24" s="55"/>
    </row>
    <row r="25" spans="2:18" ht="16.2" customHeight="1" x14ac:dyDescent="0.3">
      <c r="B25" s="275" t="s">
        <v>9</v>
      </c>
      <c r="C25" s="276"/>
      <c r="D25" s="276"/>
      <c r="E25" s="276"/>
      <c r="F25" s="276"/>
      <c r="G25" s="276"/>
      <c r="H25" s="276"/>
      <c r="I25"/>
      <c r="J25" s="55"/>
      <c r="K25" s="59"/>
      <c r="L25" s="55"/>
      <c r="M25" s="55"/>
      <c r="N25" s="55"/>
      <c r="O25" s="55"/>
      <c r="P25" s="55"/>
      <c r="Q25" s="55"/>
      <c r="R25" s="55"/>
    </row>
    <row r="26" spans="2:18" ht="16.2" customHeight="1" x14ac:dyDescent="0.3">
      <c r="B26" s="275" t="s">
        <v>114</v>
      </c>
      <c r="C26" s="276"/>
      <c r="D26" s="276"/>
      <c r="E26" s="276"/>
      <c r="F26" s="276"/>
      <c r="G26" s="276"/>
      <c r="H26" s="276"/>
      <c r="I26"/>
      <c r="J26" s="55"/>
      <c r="K26" s="59"/>
      <c r="L26" s="55"/>
      <c r="M26" s="55"/>
      <c r="N26" s="55"/>
      <c r="O26" s="55"/>
      <c r="P26" s="55"/>
      <c r="Q26" s="55"/>
      <c r="R26" s="55"/>
    </row>
    <row r="27" spans="2:18" ht="16.2" customHeight="1" x14ac:dyDescent="0.3">
      <c r="B27" s="275" t="s">
        <v>115</v>
      </c>
      <c r="C27" s="276"/>
      <c r="D27" s="276"/>
      <c r="E27" s="276"/>
      <c r="F27" s="276"/>
      <c r="G27" s="276"/>
      <c r="H27" s="276"/>
      <c r="I27"/>
      <c r="J27" s="55"/>
      <c r="K27" s="58"/>
      <c r="L27" s="55"/>
      <c r="M27" s="55"/>
      <c r="N27" s="55"/>
      <c r="O27" s="55"/>
      <c r="P27" s="55"/>
      <c r="Q27" s="55"/>
      <c r="R27" s="55"/>
    </row>
    <row r="28" spans="2:18" ht="16.2" customHeight="1" x14ac:dyDescent="0.3">
      <c r="B28" s="275" t="s">
        <v>116</v>
      </c>
      <c r="C28" s="276"/>
      <c r="D28" s="276"/>
      <c r="E28" s="276"/>
      <c r="F28" s="276"/>
      <c r="G28" s="276"/>
      <c r="H28" s="276"/>
      <c r="I28"/>
      <c r="J28" s="55"/>
      <c r="K28" s="58"/>
      <c r="L28" s="55"/>
      <c r="M28" s="55"/>
      <c r="N28" s="55"/>
      <c r="O28" s="55"/>
      <c r="P28" s="55"/>
      <c r="Q28" s="55"/>
      <c r="R28" s="55"/>
    </row>
    <row r="29" spans="2:18" ht="16.2" customHeight="1" x14ac:dyDescent="0.3">
      <c r="B29" s="275" t="s">
        <v>117</v>
      </c>
      <c r="C29" s="276"/>
      <c r="D29" s="276"/>
      <c r="E29" s="276"/>
      <c r="F29" s="276"/>
      <c r="G29" s="276"/>
      <c r="H29" s="276"/>
      <c r="I29"/>
      <c r="J29" s="55"/>
      <c r="K29" s="58"/>
      <c r="L29" s="55"/>
      <c r="M29" s="55"/>
      <c r="N29" s="55"/>
      <c r="O29" s="55"/>
      <c r="P29" s="55"/>
      <c r="Q29" s="55"/>
      <c r="R29" s="55"/>
    </row>
    <row r="30" spans="2:18" ht="16.2" customHeight="1" x14ac:dyDescent="0.3">
      <c r="B30" s="275" t="s">
        <v>118</v>
      </c>
      <c r="C30" s="276"/>
      <c r="D30" s="276"/>
      <c r="E30" s="276"/>
      <c r="F30" s="276"/>
      <c r="G30" s="276"/>
      <c r="H30" s="276"/>
      <c r="I30"/>
      <c r="J30" s="55"/>
      <c r="K30" s="58"/>
      <c r="L30" s="55"/>
      <c r="M30" s="55"/>
      <c r="N30" s="55"/>
      <c r="O30" s="55"/>
      <c r="P30" s="55"/>
      <c r="Q30" s="55"/>
      <c r="R30" s="55"/>
    </row>
  </sheetData>
  <mergeCells count="6">
    <mergeCell ref="B7:H7"/>
    <mergeCell ref="B14:H14"/>
    <mergeCell ref="B23:H23"/>
    <mergeCell ref="B5:H5"/>
    <mergeCell ref="C1:H1"/>
    <mergeCell ref="B3:H3"/>
  </mergeCells>
  <hyperlinks>
    <hyperlink ref="B9" location="'P-ES004-ECO'!A1" display="P/ES004_ECO- Proceso de definición de políticas y objetivos de calidad" xr:uid="{00000000-0004-0000-0000-000000000000}"/>
    <hyperlink ref="B10" location="'P-ES005-ECO'!A1" display="P/ES005_ECO- Proceso de análisis de resultados" xr:uid="{00000000-0004-0000-0000-000001000000}"/>
    <hyperlink ref="B11" location="'P-ES006-ECO'!A1" display="P/ES006_ECO- Proceso de publicación de información sobre titulaciones" xr:uid="{00000000-0004-0000-0000-000002000000}"/>
    <hyperlink ref="B16" location="'PCL-009-ECO'!A1" display="P/CL009_ECO- Proceso de Desarrollo de las enseñanzas" xr:uid="{00000000-0004-0000-0000-000003000000}"/>
    <hyperlink ref="B17" location="'PCL-010-ECO'!A1" display="P/CL010_ECO- Proceso de Orientación al estudiante" xr:uid="{00000000-0004-0000-0000-000004000000}"/>
    <hyperlink ref="B18" location="'PCL-011-ECO'!A1" display="P/CL011_ECO- Proceso de Gestión de prácticas externas" xr:uid="{00000000-0004-0000-0000-000005000000}"/>
    <hyperlink ref="B19" location="'PCL-012-ECO'!A1" display="P/CL012_ ECO- Proceso de Reclamaciones " xr:uid="{00000000-0004-0000-0000-000006000000}"/>
    <hyperlink ref="B25" location="'P-SO005-ECO'!A1" display="P/SO005_ECO- Proceso de Gestión de los recursos materiales y servicios propios del Centro" xr:uid="{00000000-0004-0000-0000-000007000000}"/>
    <hyperlink ref="B26" location="'PR-SO005-ECO'!A1" display="PR/SO005_ECO- Procedimiento de Elaboración de Memorias de Calidad" xr:uid="{00000000-0004-0000-0000-000008000000}"/>
    <hyperlink ref="B27" location="'PR-SO006-ECO'!A1" display="PR/SO006- Procedimiento de Encuentas de satisfacción docente de los estudiantes " xr:uid="{00000000-0004-0000-0000-000009000000}"/>
    <hyperlink ref="B28" location="'PR-SO007-ECO'!A1" display="PR/SO007_ECO- Procedimiento de Evaluación del PDI - Centro" xr:uid="{00000000-0004-0000-0000-00000A000000}"/>
    <hyperlink ref="B29" location="'PR-SO008-ECO'!A1" display="PR/SO008- Procedimiento de Control de la documentación y registro del SGIC" xr:uid="{00000000-0004-0000-0000-00000B000000}"/>
    <hyperlink ref="B30" location="'PR-SO009-ECO'!A1" display="PR/SO009_ECO- Procedimiento de Evaluación de la satisfacción de los grupos de interés" xr:uid="{00000000-0004-0000-0000-00000D000000}"/>
    <hyperlink ref="B20" location="'PRCL-001-ECO'!A1" display="PR/CL001_ECO- Procedimiento de gestión TFEs" xr:uid="{9591C41C-765C-4550-8526-49C8ABB4455C}"/>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L14"/>
  <sheetViews>
    <sheetView showGridLines="0" zoomScale="90" zoomScaleNormal="90" workbookViewId="0">
      <selection activeCell="I4" sqref="H4:I4"/>
    </sheetView>
  </sheetViews>
  <sheetFormatPr baseColWidth="10" defaultRowHeight="14.4" x14ac:dyDescent="0.3"/>
  <cols>
    <col min="1" max="1" width="16.77734375" customWidth="1"/>
    <col min="2" max="2" width="19.33203125" customWidth="1"/>
    <col min="3" max="12" width="11.109375" customWidth="1"/>
  </cols>
  <sheetData>
    <row r="1" spans="1:12" x14ac:dyDescent="0.3">
      <c r="A1" s="1" t="s">
        <v>10</v>
      </c>
      <c r="B1" s="2"/>
      <c r="D1" s="2"/>
      <c r="E1" s="2"/>
      <c r="F1" s="2"/>
      <c r="G1" s="2"/>
      <c r="H1" s="2"/>
    </row>
    <row r="2" spans="1:12" ht="12" customHeight="1" x14ac:dyDescent="0.3">
      <c r="A2" s="2"/>
      <c r="B2" s="2"/>
      <c r="C2" s="2"/>
      <c r="D2" s="2"/>
      <c r="E2" s="2"/>
      <c r="F2" s="2"/>
      <c r="G2" s="2"/>
      <c r="H2" s="2"/>
    </row>
    <row r="3" spans="1:12" ht="28.2" customHeight="1" thickBot="1" x14ac:dyDescent="0.35">
      <c r="A3" s="561" t="s">
        <v>224</v>
      </c>
      <c r="B3" s="561"/>
      <c r="C3" s="561"/>
      <c r="D3" s="561"/>
      <c r="E3" s="561"/>
      <c r="F3" s="561"/>
      <c r="G3" s="4"/>
      <c r="H3" s="4"/>
    </row>
    <row r="4" spans="1:12" x14ac:dyDescent="0.3">
      <c r="A4" s="2"/>
      <c r="B4" s="2"/>
      <c r="C4" s="2"/>
      <c r="D4" s="2"/>
      <c r="E4" s="2"/>
      <c r="F4" s="2"/>
      <c r="G4" s="2"/>
      <c r="H4" s="2"/>
    </row>
    <row r="5" spans="1:12" ht="34.799999999999997" customHeight="1" x14ac:dyDescent="0.3">
      <c r="A5" s="493" t="s">
        <v>13</v>
      </c>
      <c r="B5" s="560" t="s">
        <v>230</v>
      </c>
      <c r="C5" s="560"/>
      <c r="D5" s="560"/>
      <c r="E5" s="560"/>
      <c r="F5" s="560"/>
      <c r="G5" s="5"/>
      <c r="H5" s="2"/>
    </row>
    <row r="6" spans="1:12" ht="34.799999999999997" customHeight="1" x14ac:dyDescent="0.3">
      <c r="A6" s="493" t="s">
        <v>225</v>
      </c>
      <c r="B6" s="560" t="s">
        <v>226</v>
      </c>
      <c r="C6" s="560"/>
      <c r="D6" s="560"/>
      <c r="E6" s="560"/>
      <c r="F6" s="560"/>
      <c r="G6" s="2"/>
      <c r="H6" s="2"/>
    </row>
    <row r="7" spans="1:12" x14ac:dyDescent="0.3">
      <c r="A7" s="2"/>
      <c r="B7" s="2"/>
      <c r="C7" s="2"/>
      <c r="D7" s="2"/>
      <c r="E7" s="2"/>
      <c r="F7" s="2"/>
      <c r="G7" s="48"/>
    </row>
    <row r="8" spans="1:12" ht="15" thickBot="1" x14ac:dyDescent="0.35">
      <c r="A8" s="2"/>
      <c r="C8" s="192"/>
      <c r="D8" s="192"/>
      <c r="E8" s="192"/>
      <c r="F8" s="192"/>
      <c r="G8" s="192"/>
      <c r="H8" s="192"/>
      <c r="I8" s="192"/>
      <c r="J8" s="192"/>
      <c r="K8" s="192"/>
      <c r="L8" s="192"/>
    </row>
    <row r="9" spans="1:12" ht="29.4" thickBot="1" x14ac:dyDescent="0.35">
      <c r="B9" s="490"/>
      <c r="C9" s="539" t="s">
        <v>218</v>
      </c>
      <c r="D9" s="540" t="s">
        <v>209</v>
      </c>
      <c r="E9" s="541" t="s">
        <v>192</v>
      </c>
      <c r="F9" s="540" t="s">
        <v>164</v>
      </c>
      <c r="G9" s="541" t="s">
        <v>163</v>
      </c>
      <c r="H9" s="540" t="s">
        <v>120</v>
      </c>
      <c r="I9" s="541" t="s">
        <v>105</v>
      </c>
      <c r="J9" s="540" t="s">
        <v>97</v>
      </c>
      <c r="K9" s="541" t="s">
        <v>96</v>
      </c>
      <c r="L9" s="542" t="s">
        <v>95</v>
      </c>
    </row>
    <row r="10" spans="1:12" ht="28.2" customHeight="1" x14ac:dyDescent="0.3">
      <c r="B10" s="496" t="s">
        <v>227</v>
      </c>
      <c r="C10" s="489">
        <v>8</v>
      </c>
      <c r="D10" s="543">
        <v>10</v>
      </c>
      <c r="E10" s="544">
        <v>10</v>
      </c>
      <c r="F10" s="543">
        <v>9</v>
      </c>
      <c r="G10" s="544">
        <v>9</v>
      </c>
      <c r="H10" s="545">
        <v>9</v>
      </c>
      <c r="I10" s="544">
        <v>9</v>
      </c>
      <c r="J10" s="545">
        <v>9</v>
      </c>
      <c r="K10" s="544">
        <v>9</v>
      </c>
      <c r="L10" s="546">
        <v>9</v>
      </c>
    </row>
    <row r="11" spans="1:12" ht="29.4" thickBot="1" x14ac:dyDescent="0.35">
      <c r="B11" s="497" t="s">
        <v>94</v>
      </c>
      <c r="C11" s="547">
        <v>8</v>
      </c>
      <c r="D11" s="548">
        <v>5</v>
      </c>
      <c r="E11" s="549">
        <v>5</v>
      </c>
      <c r="F11" s="548">
        <v>7</v>
      </c>
      <c r="G11" s="549">
        <v>7</v>
      </c>
      <c r="H11" s="504">
        <v>5</v>
      </c>
      <c r="I11" s="549">
        <v>7</v>
      </c>
      <c r="J11" s="504">
        <v>5</v>
      </c>
      <c r="K11" s="549">
        <v>5</v>
      </c>
      <c r="L11" s="505">
        <v>4</v>
      </c>
    </row>
    <row r="12" spans="1:12" ht="28.2" customHeight="1" x14ac:dyDescent="0.3">
      <c r="B12" s="494" t="s">
        <v>13</v>
      </c>
      <c r="C12" s="550">
        <f>C11/C10</f>
        <v>1</v>
      </c>
      <c r="D12" s="551">
        <f>D11/D10</f>
        <v>0.5</v>
      </c>
      <c r="E12" s="550">
        <f>E11/E10</f>
        <v>0.5</v>
      </c>
      <c r="F12" s="551">
        <f>F11/F10</f>
        <v>0.77777777777777779</v>
      </c>
      <c r="G12" s="550">
        <f>G11/G10</f>
        <v>0.77777777777777779</v>
      </c>
      <c r="H12" s="550">
        <f>(H11/H10)</f>
        <v>0.55555555555555558</v>
      </c>
      <c r="I12" s="550">
        <f>(I11/I10)</f>
        <v>0.77777777777777779</v>
      </c>
      <c r="J12" s="550">
        <f>(J11/J10)</f>
        <v>0.55555555555555558</v>
      </c>
      <c r="K12" s="550">
        <f>(K11/K10)</f>
        <v>0.55555555555555558</v>
      </c>
      <c r="L12" s="550">
        <f>(L11/L10)</f>
        <v>0.44444444444444442</v>
      </c>
    </row>
    <row r="13" spans="1:12" ht="14.4" customHeight="1" thickBot="1" x14ac:dyDescent="0.35">
      <c r="B13" s="495"/>
      <c r="C13" s="491"/>
      <c r="D13" s="491"/>
      <c r="E13" s="491"/>
      <c r="F13" s="491"/>
      <c r="G13" s="491"/>
      <c r="H13" s="491"/>
      <c r="I13" s="491"/>
      <c r="J13" s="491"/>
      <c r="K13" s="491"/>
      <c r="L13" s="491"/>
    </row>
    <row r="14" spans="1:12" ht="28.2" customHeight="1" x14ac:dyDescent="0.3">
      <c r="B14" s="494" t="s">
        <v>225</v>
      </c>
      <c r="C14" s="498">
        <v>9</v>
      </c>
      <c r="D14" s="498">
        <v>5</v>
      </c>
      <c r="E14" s="498">
        <v>5</v>
      </c>
      <c r="F14" s="498">
        <v>4</v>
      </c>
      <c r="G14" s="498">
        <v>6</v>
      </c>
      <c r="H14" s="498">
        <v>7</v>
      </c>
      <c r="I14" s="498">
        <v>6</v>
      </c>
      <c r="J14" s="498">
        <v>2</v>
      </c>
      <c r="K14" s="498">
        <v>2</v>
      </c>
      <c r="L14" s="498">
        <v>2</v>
      </c>
    </row>
  </sheetData>
  <mergeCells count="3">
    <mergeCell ref="B5:F5"/>
    <mergeCell ref="B6:F6"/>
    <mergeCell ref="A3:F3"/>
  </mergeCells>
  <hyperlinks>
    <hyperlink ref="A1" location="INDICE!A1" display="Volver al indice"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39997558519241921"/>
  </sheetPr>
  <dimension ref="A1:AF37"/>
  <sheetViews>
    <sheetView showGridLines="0" topLeftCell="A3" zoomScale="80" zoomScaleNormal="80" workbookViewId="0">
      <selection activeCell="G3" sqref="G3"/>
    </sheetView>
  </sheetViews>
  <sheetFormatPr baseColWidth="10" defaultColWidth="11.44140625" defaultRowHeight="14.4" x14ac:dyDescent="0.3"/>
  <cols>
    <col min="1" max="1" width="16" customWidth="1"/>
    <col min="2" max="2" width="57" customWidth="1"/>
    <col min="3" max="4" width="11.44140625" customWidth="1"/>
    <col min="5" max="5" width="13" customWidth="1"/>
    <col min="6" max="6" width="11.44140625" customWidth="1"/>
    <col min="7" max="7" width="12.44140625" customWidth="1"/>
    <col min="8" max="13" width="11.44140625" customWidth="1"/>
    <col min="14" max="14" width="11.33203125" customWidth="1"/>
    <col min="15" max="17" width="11.44140625" customWidth="1"/>
    <col min="20" max="20" width="11.33203125" customWidth="1"/>
  </cols>
  <sheetData>
    <row r="1" spans="1:32" x14ac:dyDescent="0.3">
      <c r="A1" s="1" t="s">
        <v>10</v>
      </c>
      <c r="B1" s="1"/>
    </row>
    <row r="2" spans="1:32" ht="12.6" customHeight="1" x14ac:dyDescent="0.3">
      <c r="A2" s="1"/>
      <c r="B2" s="1"/>
    </row>
    <row r="3" spans="1:32" ht="27" customHeight="1" thickBot="1" x14ac:dyDescent="0.35">
      <c r="A3" s="561" t="s">
        <v>242</v>
      </c>
      <c r="B3" s="561"/>
      <c r="C3" s="561"/>
      <c r="D3" s="561"/>
    </row>
    <row r="4" spans="1:32" x14ac:dyDescent="0.3">
      <c r="A4" s="7"/>
      <c r="B4" s="7"/>
    </row>
    <row r="5" spans="1:32" ht="31.2" customHeight="1" x14ac:dyDescent="0.3">
      <c r="A5" s="440" t="s">
        <v>14</v>
      </c>
      <c r="B5" s="685" t="s">
        <v>231</v>
      </c>
      <c r="C5" s="685"/>
      <c r="D5" s="685"/>
    </row>
    <row r="6" spans="1:32" ht="31.2" customHeight="1" x14ac:dyDescent="0.3">
      <c r="A6" s="440" t="s">
        <v>17</v>
      </c>
      <c r="B6" s="685" t="s">
        <v>232</v>
      </c>
      <c r="C6" s="685"/>
      <c r="D6" s="685"/>
    </row>
    <row r="7" spans="1:32" ht="31.2" customHeight="1" x14ac:dyDescent="0.3">
      <c r="A7" s="440" t="s">
        <v>18</v>
      </c>
      <c r="B7" s="685" t="s">
        <v>235</v>
      </c>
      <c r="C7" s="685"/>
      <c r="D7" s="685"/>
    </row>
    <row r="8" spans="1:32" ht="19.2" customHeight="1" thickBot="1" x14ac:dyDescent="0.35">
      <c r="A8" s="60"/>
      <c r="B8" s="60"/>
      <c r="C8" s="499"/>
      <c r="D8" s="192"/>
      <c r="E8" s="192"/>
      <c r="F8" s="192"/>
      <c r="G8" s="192"/>
      <c r="H8" s="192"/>
      <c r="I8" s="192"/>
      <c r="J8" s="192"/>
      <c r="K8" s="192"/>
      <c r="L8" s="192"/>
      <c r="M8" s="192"/>
      <c r="N8" s="192"/>
      <c r="O8" s="192"/>
      <c r="P8" s="192"/>
      <c r="Q8" s="192"/>
      <c r="R8" s="192"/>
      <c r="S8" s="192"/>
      <c r="T8" s="192"/>
      <c r="U8" s="192"/>
      <c r="V8" s="192"/>
      <c r="W8" s="192"/>
      <c r="X8" s="192"/>
      <c r="Y8" s="192"/>
      <c r="Z8" s="192"/>
      <c r="AA8" s="192"/>
      <c r="AB8" s="192"/>
      <c r="AC8" s="192"/>
      <c r="AD8" s="192"/>
      <c r="AE8" s="192"/>
      <c r="AF8" s="192"/>
    </row>
    <row r="9" spans="1:32" ht="27.6" customHeight="1" thickBot="1" x14ac:dyDescent="0.35">
      <c r="A9" s="8"/>
      <c r="B9" s="502"/>
      <c r="C9" s="599" t="s">
        <v>219</v>
      </c>
      <c r="D9" s="600"/>
      <c r="E9" s="601"/>
      <c r="F9" s="599" t="s">
        <v>201</v>
      </c>
      <c r="G9" s="600"/>
      <c r="H9" s="601"/>
      <c r="I9" s="582" t="s">
        <v>193</v>
      </c>
      <c r="J9" s="569"/>
      <c r="K9" s="570"/>
      <c r="L9" s="582" t="s">
        <v>133</v>
      </c>
      <c r="M9" s="569"/>
      <c r="N9" s="570"/>
      <c r="O9" s="569" t="s">
        <v>132</v>
      </c>
      <c r="P9" s="569"/>
      <c r="Q9" s="570"/>
      <c r="R9" s="582" t="s">
        <v>121</v>
      </c>
      <c r="S9" s="569"/>
      <c r="T9" s="570"/>
      <c r="U9" s="582" t="s">
        <v>104</v>
      </c>
      <c r="V9" s="569"/>
      <c r="W9" s="570"/>
      <c r="X9" s="582" t="s">
        <v>15</v>
      </c>
      <c r="Y9" s="569"/>
      <c r="Z9" s="570"/>
      <c r="AA9" s="582" t="s">
        <v>12</v>
      </c>
      <c r="AB9" s="569"/>
      <c r="AC9" s="570"/>
      <c r="AD9" s="582" t="s">
        <v>11</v>
      </c>
      <c r="AE9" s="569"/>
      <c r="AF9" s="570"/>
    </row>
    <row r="10" spans="1:32" ht="25.2" customHeight="1" thickBot="1" x14ac:dyDescent="0.35">
      <c r="B10" s="506" t="s">
        <v>14</v>
      </c>
      <c r="C10" s="585" t="s">
        <v>147</v>
      </c>
      <c r="D10" s="574"/>
      <c r="E10" s="575"/>
      <c r="F10" s="604" t="s">
        <v>147</v>
      </c>
      <c r="G10" s="580"/>
      <c r="H10" s="581"/>
      <c r="I10" s="571" t="s">
        <v>147</v>
      </c>
      <c r="J10" s="571"/>
      <c r="K10" s="572"/>
      <c r="L10" s="604" t="s">
        <v>147</v>
      </c>
      <c r="M10" s="580"/>
      <c r="N10" s="581"/>
      <c r="O10" s="571" t="s">
        <v>147</v>
      </c>
      <c r="P10" s="571"/>
      <c r="Q10" s="572"/>
      <c r="R10" s="568" t="s">
        <v>147</v>
      </c>
      <c r="S10" s="568"/>
      <c r="T10" s="568"/>
      <c r="U10" s="571" t="s">
        <v>147</v>
      </c>
      <c r="V10" s="571"/>
      <c r="W10" s="572"/>
      <c r="X10" s="568" t="s">
        <v>147</v>
      </c>
      <c r="Y10" s="568"/>
      <c r="Z10" s="568"/>
      <c r="AA10" s="571" t="s">
        <v>147</v>
      </c>
      <c r="AB10" s="571"/>
      <c r="AC10" s="572"/>
      <c r="AD10" s="568" t="s">
        <v>147</v>
      </c>
      <c r="AE10" s="568"/>
      <c r="AF10" s="568"/>
    </row>
    <row r="11" spans="1:32" ht="25.2" customHeight="1" x14ac:dyDescent="0.3">
      <c r="B11" s="500" t="s">
        <v>233</v>
      </c>
      <c r="C11" s="605">
        <v>10</v>
      </c>
      <c r="D11" s="606"/>
      <c r="E11" s="583"/>
      <c r="F11" s="565">
        <v>10</v>
      </c>
      <c r="G11" s="566"/>
      <c r="H11" s="567"/>
      <c r="I11" s="583">
        <v>10</v>
      </c>
      <c r="J11" s="584"/>
      <c r="K11" s="584"/>
      <c r="L11" s="565">
        <v>7</v>
      </c>
      <c r="M11" s="566"/>
      <c r="N11" s="567"/>
      <c r="O11" s="583">
        <v>7</v>
      </c>
      <c r="P11" s="584"/>
      <c r="Q11" s="584"/>
      <c r="R11" s="592">
        <v>7</v>
      </c>
      <c r="S11" s="592"/>
      <c r="T11" s="592"/>
      <c r="U11" s="584">
        <v>7</v>
      </c>
      <c r="V11" s="584"/>
      <c r="W11" s="584"/>
      <c r="X11" s="565">
        <v>7</v>
      </c>
      <c r="Y11" s="566"/>
      <c r="Z11" s="567"/>
      <c r="AA11" s="584">
        <v>7</v>
      </c>
      <c r="AB11" s="584"/>
      <c r="AC11" s="584"/>
      <c r="AD11" s="565">
        <v>6</v>
      </c>
      <c r="AE11" s="566"/>
      <c r="AF11" s="567"/>
    </row>
    <row r="12" spans="1:32" ht="25.2" customHeight="1" thickBot="1" x14ac:dyDescent="0.35">
      <c r="B12" s="501" t="s">
        <v>91</v>
      </c>
      <c r="C12" s="589">
        <v>10</v>
      </c>
      <c r="D12" s="590"/>
      <c r="E12" s="591"/>
      <c r="F12" s="576">
        <v>10</v>
      </c>
      <c r="G12" s="577"/>
      <c r="H12" s="578"/>
      <c r="I12" s="590">
        <v>10</v>
      </c>
      <c r="J12" s="590"/>
      <c r="K12" s="591"/>
      <c r="L12" s="576">
        <v>7</v>
      </c>
      <c r="M12" s="577"/>
      <c r="N12" s="578"/>
      <c r="O12" s="590">
        <v>7</v>
      </c>
      <c r="P12" s="590"/>
      <c r="Q12" s="591"/>
      <c r="R12" s="576">
        <v>7</v>
      </c>
      <c r="S12" s="577"/>
      <c r="T12" s="578"/>
      <c r="U12" s="589">
        <v>7</v>
      </c>
      <c r="V12" s="590"/>
      <c r="W12" s="591"/>
      <c r="X12" s="576">
        <v>7</v>
      </c>
      <c r="Y12" s="577"/>
      <c r="Z12" s="578"/>
      <c r="AA12" s="589">
        <v>7</v>
      </c>
      <c r="AB12" s="590"/>
      <c r="AC12" s="591"/>
      <c r="AD12" s="576">
        <v>6</v>
      </c>
      <c r="AE12" s="577"/>
      <c r="AF12" s="578"/>
    </row>
    <row r="13" spans="1:32" ht="25.2" customHeight="1" thickBot="1" x14ac:dyDescent="0.35">
      <c r="B13" s="506" t="s">
        <v>17</v>
      </c>
      <c r="C13" s="573">
        <v>1</v>
      </c>
      <c r="D13" s="574"/>
      <c r="E13" s="575"/>
      <c r="F13" s="579">
        <v>1</v>
      </c>
      <c r="G13" s="580"/>
      <c r="H13" s="581"/>
      <c r="I13" s="573">
        <v>1</v>
      </c>
      <c r="J13" s="574"/>
      <c r="K13" s="575"/>
      <c r="L13" s="579">
        <v>1</v>
      </c>
      <c r="M13" s="580"/>
      <c r="N13" s="581"/>
      <c r="O13" s="573">
        <v>1</v>
      </c>
      <c r="P13" s="574"/>
      <c r="Q13" s="575"/>
      <c r="R13" s="579">
        <v>1</v>
      </c>
      <c r="S13" s="580"/>
      <c r="T13" s="581"/>
      <c r="U13" s="573">
        <v>1</v>
      </c>
      <c r="V13" s="574"/>
      <c r="W13" s="575"/>
      <c r="X13" s="579">
        <v>1</v>
      </c>
      <c r="Y13" s="580"/>
      <c r="Z13" s="581"/>
      <c r="AA13" s="573">
        <v>1</v>
      </c>
      <c r="AB13" s="574"/>
      <c r="AC13" s="575"/>
      <c r="AD13" s="562">
        <f>(AD11/AD12)</f>
        <v>1</v>
      </c>
      <c r="AE13" s="563"/>
      <c r="AF13" s="564"/>
    </row>
    <row r="14" spans="1:32" ht="14.4" customHeight="1" x14ac:dyDescent="0.3"/>
    <row r="15" spans="1:32" ht="23.4" customHeight="1" thickBot="1" x14ac:dyDescent="0.35">
      <c r="B15" s="336"/>
      <c r="C15" s="593" t="s">
        <v>219</v>
      </c>
      <c r="D15" s="594"/>
      <c r="E15" s="595"/>
      <c r="F15" s="593" t="s">
        <v>201</v>
      </c>
      <c r="G15" s="594"/>
      <c r="H15" s="595"/>
      <c r="I15" s="593" t="s">
        <v>193</v>
      </c>
      <c r="J15" s="594"/>
      <c r="K15" s="595"/>
      <c r="L15" s="593" t="s">
        <v>133</v>
      </c>
      <c r="M15" s="594"/>
      <c r="N15" s="595"/>
      <c r="O15" s="594" t="s">
        <v>132</v>
      </c>
      <c r="P15" s="594"/>
      <c r="Q15" s="595"/>
      <c r="R15" s="593" t="s">
        <v>121</v>
      </c>
      <c r="S15" s="594"/>
      <c r="T15" s="595"/>
      <c r="U15" s="593" t="s">
        <v>104</v>
      </c>
      <c r="V15" s="594"/>
      <c r="W15" s="595"/>
      <c r="X15" s="593" t="s">
        <v>15</v>
      </c>
      <c r="Y15" s="594"/>
      <c r="Z15" s="595"/>
      <c r="AA15" s="593" t="s">
        <v>12</v>
      </c>
      <c r="AB15" s="594"/>
      <c r="AC15" s="595"/>
      <c r="AD15" s="593" t="s">
        <v>11</v>
      </c>
      <c r="AE15" s="594"/>
      <c r="AF15" s="595"/>
    </row>
    <row r="16" spans="1:32" ht="27" customHeight="1" x14ac:dyDescent="0.3">
      <c r="C16" s="607" t="s">
        <v>159</v>
      </c>
      <c r="D16" s="608"/>
      <c r="E16" s="609"/>
      <c r="F16" s="596" t="s">
        <v>159</v>
      </c>
      <c r="G16" s="597"/>
      <c r="H16" s="598"/>
      <c r="I16" s="614" t="s">
        <v>159</v>
      </c>
      <c r="J16" s="602"/>
      <c r="K16" s="603"/>
      <c r="L16" s="596" t="s">
        <v>159</v>
      </c>
      <c r="M16" s="597"/>
      <c r="N16" s="598"/>
      <c r="O16" s="602" t="s">
        <v>159</v>
      </c>
      <c r="P16" s="602"/>
      <c r="Q16" s="603"/>
      <c r="R16" s="586" t="s">
        <v>159</v>
      </c>
      <c r="S16" s="587"/>
      <c r="T16" s="588"/>
      <c r="U16" s="607" t="s">
        <v>159</v>
      </c>
      <c r="V16" s="608"/>
      <c r="W16" s="609"/>
      <c r="X16" s="586" t="s">
        <v>159</v>
      </c>
      <c r="Y16" s="587"/>
      <c r="Z16" s="588"/>
      <c r="AA16" s="607" t="s">
        <v>159</v>
      </c>
      <c r="AB16" s="608"/>
      <c r="AC16" s="609"/>
      <c r="AD16" s="586" t="s">
        <v>159</v>
      </c>
      <c r="AE16" s="587"/>
      <c r="AF16" s="588"/>
    </row>
    <row r="17" spans="1:32" ht="27" customHeight="1" thickBot="1" x14ac:dyDescent="0.35">
      <c r="B17" s="192"/>
      <c r="C17" s="507" t="s">
        <v>160</v>
      </c>
      <c r="D17" s="508" t="s">
        <v>161</v>
      </c>
      <c r="E17" s="509" t="s">
        <v>162</v>
      </c>
      <c r="F17" s="507" t="s">
        <v>160</v>
      </c>
      <c r="G17" s="508" t="s">
        <v>161</v>
      </c>
      <c r="H17" s="509" t="s">
        <v>162</v>
      </c>
      <c r="I17" s="507" t="s">
        <v>160</v>
      </c>
      <c r="J17" s="508" t="s">
        <v>161</v>
      </c>
      <c r="K17" s="509" t="s">
        <v>162</v>
      </c>
      <c r="L17" s="507" t="s">
        <v>160</v>
      </c>
      <c r="M17" s="508" t="s">
        <v>161</v>
      </c>
      <c r="N17" s="509" t="s">
        <v>162</v>
      </c>
      <c r="O17" s="507" t="s">
        <v>160</v>
      </c>
      <c r="P17" s="508" t="s">
        <v>161</v>
      </c>
      <c r="Q17" s="509" t="s">
        <v>162</v>
      </c>
      <c r="R17" s="507" t="s">
        <v>160</v>
      </c>
      <c r="S17" s="508" t="s">
        <v>161</v>
      </c>
      <c r="T17" s="509" t="s">
        <v>162</v>
      </c>
      <c r="U17" s="507" t="s">
        <v>160</v>
      </c>
      <c r="V17" s="508" t="s">
        <v>161</v>
      </c>
      <c r="W17" s="509" t="s">
        <v>162</v>
      </c>
      <c r="X17" s="507" t="s">
        <v>160</v>
      </c>
      <c r="Y17" s="508" t="s">
        <v>161</v>
      </c>
      <c r="Z17" s="509" t="s">
        <v>162</v>
      </c>
      <c r="AA17" s="507" t="s">
        <v>160</v>
      </c>
      <c r="AB17" s="508" t="s">
        <v>161</v>
      </c>
      <c r="AC17" s="509" t="s">
        <v>162</v>
      </c>
      <c r="AD17" s="507" t="s">
        <v>160</v>
      </c>
      <c r="AE17" s="508" t="s">
        <v>161</v>
      </c>
      <c r="AF17" s="509" t="s">
        <v>162</v>
      </c>
    </row>
    <row r="18" spans="1:32" ht="30" customHeight="1" thickBot="1" x14ac:dyDescent="0.35">
      <c r="A18" s="336"/>
      <c r="B18" s="510" t="s">
        <v>18</v>
      </c>
      <c r="C18" s="511">
        <f>SUM(C20:C34)</f>
        <v>23</v>
      </c>
      <c r="D18" s="512">
        <f>SUM(D20:D34)</f>
        <v>14</v>
      </c>
      <c r="E18" s="513">
        <f>D18/C18</f>
        <v>0.60869565217391308</v>
      </c>
      <c r="F18" s="511">
        <f>SUM(F20:F34)</f>
        <v>39</v>
      </c>
      <c r="G18" s="512">
        <f>SUM(G20:G34)</f>
        <v>25</v>
      </c>
      <c r="H18" s="513">
        <f>G18/F18</f>
        <v>0.64102564102564108</v>
      </c>
      <c r="I18" s="511">
        <f>SUM(I20:I34)</f>
        <v>36</v>
      </c>
      <c r="J18" s="512">
        <f>SUM(J20:J34)</f>
        <v>26</v>
      </c>
      <c r="K18" s="513">
        <f>J18/I18</f>
        <v>0.72222222222222221</v>
      </c>
      <c r="L18" s="511">
        <f>SUM(L20:L34)</f>
        <v>37</v>
      </c>
      <c r="M18" s="512">
        <f>SUM(M20:M34)</f>
        <v>32</v>
      </c>
      <c r="N18" s="513">
        <f>M18/L18</f>
        <v>0.86486486486486491</v>
      </c>
      <c r="O18" s="514">
        <f>SUM(O20:O34)</f>
        <v>40</v>
      </c>
      <c r="P18" s="515">
        <f>SUM(P20:P34)</f>
        <v>23</v>
      </c>
      <c r="Q18" s="513">
        <f>P18/O18</f>
        <v>0.57499999999999996</v>
      </c>
      <c r="R18" s="511">
        <f>SUM(R20:R34)</f>
        <v>47</v>
      </c>
      <c r="S18" s="512">
        <f>SUM(S20:S34)</f>
        <v>23</v>
      </c>
      <c r="T18" s="513">
        <f>(S18/R18)</f>
        <v>0.48936170212765956</v>
      </c>
      <c r="U18" s="514">
        <f>SUM(U20:U34)</f>
        <v>49</v>
      </c>
      <c r="V18" s="515">
        <f>SUM(V20:V34)</f>
        <v>37</v>
      </c>
      <c r="W18" s="513">
        <f>V18/U18</f>
        <v>0.75510204081632648</v>
      </c>
      <c r="X18" s="511">
        <f>SUM(X20:X34)</f>
        <v>50</v>
      </c>
      <c r="Y18" s="512">
        <f>SUM(Y20:Y34)</f>
        <v>37</v>
      </c>
      <c r="Z18" s="513">
        <f>(Y18/X18)</f>
        <v>0.74</v>
      </c>
      <c r="AA18" s="514">
        <f>SUM(AA20:AA34)</f>
        <v>59</v>
      </c>
      <c r="AB18" s="515">
        <f>SUM(AB20:AB34)</f>
        <v>44</v>
      </c>
      <c r="AC18" s="513">
        <f>AB18/AA18</f>
        <v>0.74576271186440679</v>
      </c>
      <c r="AD18" s="511">
        <f>SUM(AD20:AD34)</f>
        <v>45</v>
      </c>
      <c r="AE18" s="512">
        <f>SUM(AE20:AE34)</f>
        <v>33</v>
      </c>
      <c r="AF18" s="513">
        <f>(AE18/AD18)</f>
        <v>0.73333333333333328</v>
      </c>
    </row>
    <row r="19" spans="1:32" ht="29.4" customHeight="1" thickBot="1" x14ac:dyDescent="0.35">
      <c r="A19" s="5"/>
      <c r="B19" s="520" t="s">
        <v>234</v>
      </c>
      <c r="C19" s="521"/>
      <c r="D19" s="522"/>
      <c r="E19" s="523"/>
      <c r="F19" s="524"/>
      <c r="G19" s="524"/>
      <c r="H19" s="524"/>
      <c r="I19" s="521"/>
      <c r="J19" s="522"/>
      <c r="K19" s="523"/>
      <c r="L19" s="521"/>
      <c r="M19" s="522"/>
      <c r="N19" s="523"/>
      <c r="O19" s="521"/>
      <c r="P19" s="522"/>
      <c r="Q19" s="523"/>
      <c r="R19" s="525"/>
      <c r="S19" s="526"/>
      <c r="T19" s="527"/>
      <c r="U19" s="525"/>
      <c r="V19" s="526"/>
      <c r="W19" s="527"/>
      <c r="X19" s="525"/>
      <c r="Y19" s="526"/>
      <c r="Z19" s="527"/>
      <c r="AA19" s="525"/>
      <c r="AB19" s="526"/>
      <c r="AC19" s="527"/>
      <c r="AD19" s="521"/>
      <c r="AE19" s="522"/>
      <c r="AF19" s="523"/>
    </row>
    <row r="20" spans="1:32" ht="17.399999999999999" customHeight="1" x14ac:dyDescent="0.3">
      <c r="B20" s="516" t="s">
        <v>124</v>
      </c>
      <c r="C20" s="517">
        <v>5</v>
      </c>
      <c r="D20" s="488">
        <v>5</v>
      </c>
      <c r="E20" s="518">
        <f>+D20/C20</f>
        <v>1</v>
      </c>
      <c r="F20" s="517">
        <v>6</v>
      </c>
      <c r="G20" s="488">
        <v>6</v>
      </c>
      <c r="H20" s="518">
        <v>1</v>
      </c>
      <c r="I20" s="517">
        <v>9</v>
      </c>
      <c r="J20" s="488">
        <v>7</v>
      </c>
      <c r="K20" s="518">
        <f>+J20/I20</f>
        <v>0.77777777777777779</v>
      </c>
      <c r="L20" s="517">
        <v>10</v>
      </c>
      <c r="M20" s="488">
        <v>10</v>
      </c>
      <c r="N20" s="518">
        <f>M20/L20</f>
        <v>1</v>
      </c>
      <c r="O20" s="517">
        <v>11</v>
      </c>
      <c r="P20" s="488">
        <v>9</v>
      </c>
      <c r="Q20" s="518">
        <f>P20/O20</f>
        <v>0.81818181818181823</v>
      </c>
      <c r="R20" s="517">
        <v>10</v>
      </c>
      <c r="S20" s="488">
        <v>5</v>
      </c>
      <c r="T20" s="519">
        <f>S20/R20</f>
        <v>0.5</v>
      </c>
      <c r="U20" s="517">
        <v>13</v>
      </c>
      <c r="V20" s="488">
        <v>13</v>
      </c>
      <c r="W20" s="518">
        <f>V20/U20</f>
        <v>1</v>
      </c>
      <c r="X20" s="517">
        <v>7</v>
      </c>
      <c r="Y20" s="488">
        <v>6</v>
      </c>
      <c r="Z20" s="518">
        <f>Y20/X20</f>
        <v>0.8571428571428571</v>
      </c>
      <c r="AA20" s="517">
        <v>9</v>
      </c>
      <c r="AB20" s="488">
        <v>7</v>
      </c>
      <c r="AC20" s="518">
        <f>AB20/AA20</f>
        <v>0.77777777777777779</v>
      </c>
      <c r="AD20" s="517">
        <v>8</v>
      </c>
      <c r="AE20" s="488">
        <v>7</v>
      </c>
      <c r="AF20" s="518">
        <f>AE20/AD20</f>
        <v>0.875</v>
      </c>
    </row>
    <row r="21" spans="1:32" ht="10.8" customHeight="1" x14ac:dyDescent="0.3">
      <c r="B21" s="147"/>
      <c r="C21" s="202"/>
      <c r="D21" s="148"/>
      <c r="E21" s="201"/>
      <c r="F21" s="147"/>
      <c r="G21" s="147"/>
      <c r="H21" s="147"/>
      <c r="I21" s="202"/>
      <c r="J21" s="148"/>
      <c r="K21" s="201"/>
      <c r="L21" s="203"/>
      <c r="M21" s="48"/>
      <c r="N21" s="206"/>
      <c r="O21" s="203"/>
      <c r="P21" s="48"/>
      <c r="Q21" s="206"/>
      <c r="R21" s="203"/>
      <c r="S21" s="48"/>
      <c r="T21" s="208"/>
      <c r="U21" s="203"/>
      <c r="V21" s="48"/>
      <c r="W21" s="206"/>
      <c r="X21" s="203"/>
      <c r="Y21" s="48"/>
      <c r="Z21" s="206"/>
      <c r="AA21" s="203"/>
      <c r="AB21" s="48"/>
      <c r="AC21" s="206"/>
      <c r="AD21" s="203"/>
      <c r="AE21" s="48"/>
      <c r="AF21" s="206"/>
    </row>
    <row r="22" spans="1:32" ht="17.399999999999999" customHeight="1" x14ac:dyDescent="0.3">
      <c r="A22" s="610" t="s">
        <v>213</v>
      </c>
      <c r="B22" s="343" t="s">
        <v>148</v>
      </c>
      <c r="C22" s="209"/>
      <c r="D22" s="210"/>
      <c r="E22" s="211"/>
      <c r="F22" s="209"/>
      <c r="G22" s="210"/>
      <c r="H22" s="211"/>
      <c r="I22" s="209"/>
      <c r="J22" s="210"/>
      <c r="K22" s="211"/>
      <c r="L22" s="209"/>
      <c r="M22" s="210"/>
      <c r="N22" s="211"/>
      <c r="O22" s="212"/>
      <c r="P22" s="213"/>
      <c r="Q22" s="214"/>
      <c r="R22" s="212"/>
      <c r="S22" s="213"/>
      <c r="T22" s="214"/>
      <c r="U22" s="212"/>
      <c r="V22" s="213"/>
      <c r="W22" s="214"/>
      <c r="X22" s="212"/>
      <c r="Y22" s="213"/>
      <c r="Z22" s="214"/>
      <c r="AA22" s="212"/>
      <c r="AB22" s="213"/>
      <c r="AC22" s="214"/>
      <c r="AD22" s="212"/>
      <c r="AE22" s="213"/>
      <c r="AF22" s="214"/>
    </row>
    <row r="23" spans="1:32" ht="17.399999999999999" customHeight="1" x14ac:dyDescent="0.3">
      <c r="A23" s="611"/>
      <c r="B23" s="12" t="s">
        <v>35</v>
      </c>
      <c r="C23" s="204">
        <v>2</v>
      </c>
      <c r="D23" s="200">
        <v>1</v>
      </c>
      <c r="E23" s="201">
        <f>+D23/C23</f>
        <v>0.5</v>
      </c>
      <c r="F23" s="204">
        <v>2</v>
      </c>
      <c r="G23" s="200">
        <v>1</v>
      </c>
      <c r="H23" s="201">
        <f>+G23/F23</f>
        <v>0.5</v>
      </c>
      <c r="I23" s="204">
        <v>3</v>
      </c>
      <c r="J23" s="200">
        <v>3</v>
      </c>
      <c r="K23" s="201">
        <f>+J23/I23</f>
        <v>1</v>
      </c>
      <c r="L23" s="204">
        <v>5</v>
      </c>
      <c r="M23" s="200">
        <v>4</v>
      </c>
      <c r="N23" s="201">
        <f>M23/L23</f>
        <v>0.8</v>
      </c>
      <c r="O23" s="202">
        <v>8</v>
      </c>
      <c r="P23" s="148">
        <v>4</v>
      </c>
      <c r="Q23" s="201">
        <f>P23/O23</f>
        <v>0.5</v>
      </c>
      <c r="R23" s="202">
        <v>7</v>
      </c>
      <c r="S23" s="148">
        <v>5</v>
      </c>
      <c r="T23" s="207">
        <f>S23/R23</f>
        <v>0.7142857142857143</v>
      </c>
      <c r="U23" s="202">
        <v>11</v>
      </c>
      <c r="V23" s="148">
        <v>7</v>
      </c>
      <c r="W23" s="201">
        <f>V23/U23</f>
        <v>0.63636363636363635</v>
      </c>
      <c r="X23" s="202">
        <v>17</v>
      </c>
      <c r="Y23" s="148">
        <v>11</v>
      </c>
      <c r="Z23" s="201">
        <f>Y23/X23</f>
        <v>0.6470588235294118</v>
      </c>
      <c r="AA23" s="202">
        <v>24</v>
      </c>
      <c r="AB23" s="148">
        <v>16</v>
      </c>
      <c r="AC23" s="201">
        <f>AB23/AA23</f>
        <v>0.66666666666666663</v>
      </c>
      <c r="AD23" s="202">
        <v>14</v>
      </c>
      <c r="AE23" s="148">
        <v>9</v>
      </c>
      <c r="AF23" s="201">
        <f>AE23/AD23</f>
        <v>0.6428571428571429</v>
      </c>
    </row>
    <row r="24" spans="1:32" ht="17.399999999999999" customHeight="1" x14ac:dyDescent="0.3">
      <c r="A24" s="611"/>
      <c r="B24" s="12" t="s">
        <v>30</v>
      </c>
      <c r="C24" s="204">
        <v>2</v>
      </c>
      <c r="D24" s="200">
        <v>1</v>
      </c>
      <c r="E24" s="201">
        <f>+D24/C24</f>
        <v>0.5</v>
      </c>
      <c r="F24" s="204">
        <v>5</v>
      </c>
      <c r="G24" s="200">
        <v>2</v>
      </c>
      <c r="H24" s="201">
        <f>+G24/F24</f>
        <v>0.4</v>
      </c>
      <c r="I24" s="204">
        <v>3</v>
      </c>
      <c r="J24" s="200">
        <v>1</v>
      </c>
      <c r="K24" s="201">
        <f>+J24/I24</f>
        <v>0.33333333333333331</v>
      </c>
      <c r="L24" s="204">
        <v>4</v>
      </c>
      <c r="M24" s="200">
        <v>4</v>
      </c>
      <c r="N24" s="201">
        <f t="shared" ref="N24:N34" si="0">M24/L24</f>
        <v>1</v>
      </c>
      <c r="O24" s="202">
        <v>3</v>
      </c>
      <c r="P24" s="148">
        <v>3</v>
      </c>
      <c r="Q24" s="201">
        <f t="shared" ref="Q24:Q25" si="1">P24/O24</f>
        <v>1</v>
      </c>
      <c r="R24" s="202">
        <v>3</v>
      </c>
      <c r="S24" s="148">
        <v>2</v>
      </c>
      <c r="T24" s="207">
        <f t="shared" ref="T24:T34" si="2">S24/R24</f>
        <v>0.66666666666666663</v>
      </c>
      <c r="U24" s="202">
        <v>3</v>
      </c>
      <c r="V24" s="148">
        <v>2</v>
      </c>
      <c r="W24" s="201">
        <f t="shared" ref="W24:W25" si="3">V24/U24</f>
        <v>0.66666666666666663</v>
      </c>
      <c r="X24" s="202">
        <v>6</v>
      </c>
      <c r="Y24" s="148">
        <v>4</v>
      </c>
      <c r="Z24" s="201">
        <f t="shared" ref="Z24:Z25" si="4">Y24/X24</f>
        <v>0.66666666666666663</v>
      </c>
      <c r="AA24" s="202">
        <v>7</v>
      </c>
      <c r="AB24" s="148">
        <v>6</v>
      </c>
      <c r="AC24" s="201">
        <f t="shared" ref="AC24:AC25" si="5">AB24/AA24</f>
        <v>0.8571428571428571</v>
      </c>
      <c r="AD24" s="202">
        <v>8</v>
      </c>
      <c r="AE24" s="148">
        <v>5</v>
      </c>
      <c r="AF24" s="201">
        <f t="shared" ref="AF24:AF25" si="6">AE24/AD24</f>
        <v>0.625</v>
      </c>
    </row>
    <row r="25" spans="1:32" ht="17.399999999999999" customHeight="1" x14ac:dyDescent="0.3">
      <c r="A25" s="611"/>
      <c r="B25" s="12" t="s">
        <v>31</v>
      </c>
      <c r="C25" s="204">
        <v>2</v>
      </c>
      <c r="D25" s="200">
        <v>0</v>
      </c>
      <c r="E25" s="201">
        <f t="shared" ref="E25" si="7">D25/C25</f>
        <v>0</v>
      </c>
      <c r="F25" s="204">
        <v>4</v>
      </c>
      <c r="G25" s="200">
        <v>2</v>
      </c>
      <c r="H25" s="201">
        <f>+G25/F25</f>
        <v>0.5</v>
      </c>
      <c r="I25" s="204">
        <v>4</v>
      </c>
      <c r="J25" s="200">
        <v>2</v>
      </c>
      <c r="K25" s="201">
        <f t="shared" ref="K25" si="8">J25/I25</f>
        <v>0.5</v>
      </c>
      <c r="L25" s="204">
        <v>2</v>
      </c>
      <c r="M25" s="200">
        <v>2</v>
      </c>
      <c r="N25" s="201">
        <f t="shared" si="0"/>
        <v>1</v>
      </c>
      <c r="O25" s="202">
        <v>3</v>
      </c>
      <c r="P25" s="148">
        <v>1</v>
      </c>
      <c r="Q25" s="201">
        <f t="shared" si="1"/>
        <v>0.33333333333333331</v>
      </c>
      <c r="R25" s="202">
        <v>4</v>
      </c>
      <c r="S25" s="148">
        <v>4</v>
      </c>
      <c r="T25" s="207">
        <f t="shared" si="2"/>
        <v>1</v>
      </c>
      <c r="U25" s="202">
        <v>4</v>
      </c>
      <c r="V25" s="148">
        <v>4</v>
      </c>
      <c r="W25" s="201">
        <f t="shared" si="3"/>
        <v>1</v>
      </c>
      <c r="X25" s="202">
        <v>7</v>
      </c>
      <c r="Y25" s="148">
        <v>5</v>
      </c>
      <c r="Z25" s="201">
        <f t="shared" si="4"/>
        <v>0.7142857142857143</v>
      </c>
      <c r="AA25" s="202">
        <v>6</v>
      </c>
      <c r="AB25" s="148">
        <v>5</v>
      </c>
      <c r="AC25" s="201">
        <f t="shared" si="5"/>
        <v>0.83333333333333337</v>
      </c>
      <c r="AD25" s="202">
        <v>5</v>
      </c>
      <c r="AE25" s="148">
        <v>4</v>
      </c>
      <c r="AF25" s="201">
        <f t="shared" si="6"/>
        <v>0.8</v>
      </c>
    </row>
    <row r="26" spans="1:32" ht="17.399999999999999" customHeight="1" x14ac:dyDescent="0.3">
      <c r="A26" s="611"/>
      <c r="B26" s="343" t="s">
        <v>210</v>
      </c>
      <c r="C26" s="209"/>
      <c r="D26" s="210"/>
      <c r="E26" s="211"/>
      <c r="F26" s="209"/>
      <c r="G26" s="210"/>
      <c r="H26" s="211"/>
      <c r="I26" s="209"/>
      <c r="J26" s="210"/>
      <c r="K26" s="211"/>
      <c r="L26" s="472"/>
      <c r="M26" s="433"/>
      <c r="N26" s="206"/>
      <c r="O26" s="202"/>
      <c r="P26" s="148"/>
      <c r="Q26" s="201"/>
      <c r="R26" s="202"/>
      <c r="S26" s="148"/>
      <c r="T26" s="207"/>
      <c r="U26" s="202"/>
      <c r="V26" s="148"/>
      <c r="W26" s="201"/>
      <c r="X26" s="202"/>
      <c r="Y26" s="148"/>
      <c r="Z26" s="201"/>
      <c r="AA26" s="202"/>
      <c r="AB26" s="148"/>
      <c r="AC26" s="201"/>
      <c r="AD26" s="202"/>
      <c r="AE26" s="148"/>
      <c r="AF26" s="201"/>
    </row>
    <row r="27" spans="1:32" ht="17.399999999999999" customHeight="1" x14ac:dyDescent="0.3">
      <c r="A27" s="611"/>
      <c r="B27" s="12" t="s">
        <v>211</v>
      </c>
      <c r="C27" s="204">
        <v>2</v>
      </c>
      <c r="D27" s="200">
        <v>1</v>
      </c>
      <c r="E27" s="201">
        <f>+D27/C27</f>
        <v>0.5</v>
      </c>
      <c r="F27" s="204">
        <v>4</v>
      </c>
      <c r="G27" s="200">
        <v>2</v>
      </c>
      <c r="H27" s="201">
        <f>+G27/F27</f>
        <v>0.5</v>
      </c>
      <c r="I27" s="204" t="s">
        <v>136</v>
      </c>
      <c r="J27" s="200" t="s">
        <v>136</v>
      </c>
      <c r="K27" s="201" t="s">
        <v>136</v>
      </c>
      <c r="L27" s="472"/>
      <c r="M27" s="433"/>
      <c r="N27" s="206"/>
      <c r="O27" s="202"/>
      <c r="P27" s="148"/>
      <c r="Q27" s="201"/>
      <c r="R27" s="202"/>
      <c r="S27" s="148"/>
      <c r="T27" s="207"/>
      <c r="U27" s="202"/>
      <c r="V27" s="148"/>
      <c r="W27" s="201"/>
      <c r="X27" s="202"/>
      <c r="Y27" s="148"/>
      <c r="Z27" s="201"/>
      <c r="AA27" s="202"/>
      <c r="AB27" s="148"/>
      <c r="AC27" s="201"/>
      <c r="AD27" s="202"/>
      <c r="AE27" s="148"/>
      <c r="AF27" s="201"/>
    </row>
    <row r="28" spans="1:32" ht="17.399999999999999" customHeight="1" x14ac:dyDescent="0.3">
      <c r="A28" s="611"/>
      <c r="B28" s="12" t="s">
        <v>212</v>
      </c>
      <c r="C28" s="204">
        <v>2</v>
      </c>
      <c r="D28" s="200">
        <v>2</v>
      </c>
      <c r="E28" s="201">
        <f>+D28/C28</f>
        <v>1</v>
      </c>
      <c r="F28" s="204">
        <v>4</v>
      </c>
      <c r="G28" s="200">
        <v>2</v>
      </c>
      <c r="H28" s="201">
        <f>+G28/F28</f>
        <v>0.5</v>
      </c>
      <c r="I28" s="204" t="s">
        <v>136</v>
      </c>
      <c r="J28" s="200" t="s">
        <v>136</v>
      </c>
      <c r="K28" s="201" t="s">
        <v>136</v>
      </c>
      <c r="L28" s="472"/>
      <c r="M28" s="433"/>
      <c r="N28" s="206"/>
      <c r="O28" s="202"/>
      <c r="P28" s="148"/>
      <c r="Q28" s="201"/>
      <c r="R28" s="202"/>
      <c r="S28" s="148"/>
      <c r="T28" s="207"/>
      <c r="U28" s="202"/>
      <c r="V28" s="148"/>
      <c r="W28" s="201"/>
      <c r="X28" s="202"/>
      <c r="Y28" s="148"/>
      <c r="Z28" s="201"/>
      <c r="AA28" s="202"/>
      <c r="AB28" s="148"/>
      <c r="AC28" s="201"/>
      <c r="AD28" s="202"/>
      <c r="AE28" s="148"/>
      <c r="AF28" s="201"/>
    </row>
    <row r="29" spans="1:32" ht="17.399999999999999" customHeight="1" x14ac:dyDescent="0.3">
      <c r="A29" s="611"/>
      <c r="B29" s="12" t="s">
        <v>223</v>
      </c>
      <c r="C29" s="204">
        <v>4</v>
      </c>
      <c r="D29" s="200">
        <v>1</v>
      </c>
      <c r="E29" s="201">
        <f>+D29/C29</f>
        <v>0.25</v>
      </c>
      <c r="F29" s="204">
        <v>2</v>
      </c>
      <c r="G29" s="200">
        <v>1</v>
      </c>
      <c r="H29" s="201">
        <f>+G29/F29</f>
        <v>0.5</v>
      </c>
      <c r="I29" s="204" t="s">
        <v>136</v>
      </c>
      <c r="J29" s="200" t="s">
        <v>136</v>
      </c>
      <c r="K29" s="201" t="s">
        <v>136</v>
      </c>
      <c r="L29" s="472"/>
      <c r="M29" s="433"/>
      <c r="N29" s="206"/>
      <c r="O29" s="202"/>
      <c r="P29" s="148"/>
      <c r="Q29" s="201"/>
      <c r="R29" s="202"/>
      <c r="S29" s="148"/>
      <c r="T29" s="207"/>
      <c r="U29" s="202"/>
      <c r="V29" s="148"/>
      <c r="W29" s="201"/>
      <c r="X29" s="202"/>
      <c r="Y29" s="148"/>
      <c r="Z29" s="201"/>
      <c r="AA29" s="202"/>
      <c r="AB29" s="148"/>
      <c r="AC29" s="201"/>
      <c r="AD29" s="202"/>
      <c r="AE29" s="148"/>
      <c r="AF29" s="201"/>
    </row>
    <row r="30" spans="1:32" ht="17.399999999999999" customHeight="1" x14ac:dyDescent="0.3">
      <c r="A30" s="611"/>
      <c r="B30" s="344" t="s">
        <v>149</v>
      </c>
      <c r="C30" s="215"/>
      <c r="D30" s="216"/>
      <c r="E30" s="217"/>
      <c r="F30" s="215"/>
      <c r="G30" s="216"/>
      <c r="H30" s="217"/>
      <c r="I30" s="215"/>
      <c r="J30" s="216"/>
      <c r="K30" s="217"/>
      <c r="L30" s="215"/>
      <c r="M30" s="216"/>
      <c r="N30" s="217"/>
      <c r="O30" s="218"/>
      <c r="P30" s="219"/>
      <c r="Q30" s="220"/>
      <c r="R30" s="218"/>
      <c r="S30" s="219"/>
      <c r="T30" s="220"/>
      <c r="U30" s="218"/>
      <c r="V30" s="219"/>
      <c r="W30" s="220"/>
      <c r="X30" s="218"/>
      <c r="Y30" s="219"/>
      <c r="Z30" s="220"/>
      <c r="AA30" s="218"/>
      <c r="AB30" s="219"/>
      <c r="AC30" s="220"/>
      <c r="AD30" s="218"/>
      <c r="AE30" s="219"/>
      <c r="AF30" s="220"/>
    </row>
    <row r="31" spans="1:32" ht="17.399999999999999" customHeight="1" x14ac:dyDescent="0.3">
      <c r="A31" s="611"/>
      <c r="B31" s="12" t="s">
        <v>150</v>
      </c>
      <c r="C31" s="615" t="s">
        <v>222</v>
      </c>
      <c r="D31" s="616"/>
      <c r="E31" s="617"/>
      <c r="F31" s="204">
        <v>0</v>
      </c>
      <c r="G31" s="200">
        <v>0</v>
      </c>
      <c r="H31" s="201" t="s">
        <v>136</v>
      </c>
      <c r="I31" s="204">
        <v>3</v>
      </c>
      <c r="J31" s="200">
        <v>2</v>
      </c>
      <c r="K31" s="201">
        <f>+J31/I31</f>
        <v>0.66666666666666663</v>
      </c>
      <c r="L31" s="204">
        <v>3</v>
      </c>
      <c r="M31" s="200">
        <v>2</v>
      </c>
      <c r="N31" s="201">
        <f t="shared" si="0"/>
        <v>0.66666666666666663</v>
      </c>
      <c r="O31" s="202">
        <v>2</v>
      </c>
      <c r="P31" s="148">
        <v>0</v>
      </c>
      <c r="Q31" s="201">
        <f t="shared" ref="Q31:Q32" si="9">P31/O31</f>
        <v>0</v>
      </c>
      <c r="R31" s="202">
        <v>3</v>
      </c>
      <c r="S31" s="148">
        <v>0</v>
      </c>
      <c r="T31" s="207">
        <f t="shared" si="2"/>
        <v>0</v>
      </c>
      <c r="U31" s="202">
        <v>1</v>
      </c>
      <c r="V31" s="148">
        <v>0</v>
      </c>
      <c r="W31" s="201">
        <f t="shared" ref="W31:W34" si="10">V31/U31</f>
        <v>0</v>
      </c>
      <c r="X31" s="202">
        <v>3</v>
      </c>
      <c r="Y31" s="148">
        <v>2</v>
      </c>
      <c r="Z31" s="201">
        <f t="shared" ref="Z31:Z34" si="11">Y31/X31</f>
        <v>0.66666666666666663</v>
      </c>
      <c r="AA31" s="202">
        <v>2</v>
      </c>
      <c r="AB31" s="148">
        <v>1</v>
      </c>
      <c r="AC31" s="201">
        <f t="shared" ref="AC31:AC34" si="12">AB31/AA31</f>
        <v>0.5</v>
      </c>
      <c r="AD31" s="202">
        <v>2</v>
      </c>
      <c r="AE31" s="148">
        <v>2</v>
      </c>
      <c r="AF31" s="201">
        <f t="shared" ref="AF31:AF33" si="13">AE31/AD31</f>
        <v>1</v>
      </c>
    </row>
    <row r="32" spans="1:32" ht="17.399999999999999" customHeight="1" x14ac:dyDescent="0.3">
      <c r="A32" s="611"/>
      <c r="B32" s="12" t="s">
        <v>207</v>
      </c>
      <c r="C32" s="615" t="s">
        <v>222</v>
      </c>
      <c r="D32" s="616"/>
      <c r="E32" s="617"/>
      <c r="F32" s="204">
        <v>2</v>
      </c>
      <c r="G32" s="477">
        <v>1</v>
      </c>
      <c r="H32" s="478">
        <v>0.5</v>
      </c>
      <c r="I32" s="204">
        <v>3</v>
      </c>
      <c r="J32" s="200">
        <v>2</v>
      </c>
      <c r="K32" s="201">
        <f>+J32/I32</f>
        <v>0.66666666666666663</v>
      </c>
      <c r="L32" s="204">
        <v>3</v>
      </c>
      <c r="M32" s="200">
        <v>2</v>
      </c>
      <c r="N32" s="201">
        <f t="shared" si="0"/>
        <v>0.66666666666666663</v>
      </c>
      <c r="O32" s="202">
        <v>3</v>
      </c>
      <c r="P32" s="148">
        <v>1</v>
      </c>
      <c r="Q32" s="201">
        <f t="shared" si="9"/>
        <v>0.33333333333333331</v>
      </c>
      <c r="R32" s="202">
        <v>3</v>
      </c>
      <c r="S32" s="148">
        <v>0</v>
      </c>
      <c r="T32" s="207">
        <f t="shared" si="2"/>
        <v>0</v>
      </c>
      <c r="U32" s="202">
        <v>2</v>
      </c>
      <c r="V32" s="148">
        <v>2</v>
      </c>
      <c r="W32" s="201">
        <f t="shared" si="10"/>
        <v>1</v>
      </c>
      <c r="X32" s="202">
        <v>2</v>
      </c>
      <c r="Y32" s="148">
        <v>2</v>
      </c>
      <c r="Z32" s="201">
        <f t="shared" si="11"/>
        <v>1</v>
      </c>
      <c r="AA32" s="202">
        <v>3</v>
      </c>
      <c r="AB32" s="148">
        <v>2</v>
      </c>
      <c r="AC32" s="201">
        <f t="shared" si="12"/>
        <v>0.66666666666666663</v>
      </c>
      <c r="AD32" s="202">
        <v>2</v>
      </c>
      <c r="AE32" s="148">
        <v>1</v>
      </c>
      <c r="AF32" s="201">
        <f t="shared" si="13"/>
        <v>0.5</v>
      </c>
    </row>
    <row r="33" spans="1:32" ht="17.399999999999999" customHeight="1" x14ac:dyDescent="0.3">
      <c r="A33" s="611"/>
      <c r="B33" s="12" t="s">
        <v>99</v>
      </c>
      <c r="C33" s="204">
        <v>4</v>
      </c>
      <c r="D33" s="200">
        <v>3</v>
      </c>
      <c r="E33" s="201">
        <f>+D33/C33</f>
        <v>0.75</v>
      </c>
      <c r="F33" s="204">
        <v>5</v>
      </c>
      <c r="G33" s="200">
        <v>4</v>
      </c>
      <c r="H33" s="201">
        <f>+G33/F33</f>
        <v>0.8</v>
      </c>
      <c r="I33" s="204">
        <v>5</v>
      </c>
      <c r="J33" s="200">
        <v>4</v>
      </c>
      <c r="K33" s="201">
        <f>+J33/I33</f>
        <v>0.8</v>
      </c>
      <c r="L33" s="204">
        <v>5</v>
      </c>
      <c r="M33" s="200">
        <v>4</v>
      </c>
      <c r="N33" s="201">
        <f t="shared" si="0"/>
        <v>0.8</v>
      </c>
      <c r="O33" s="202">
        <v>5</v>
      </c>
      <c r="P33" s="148">
        <v>3</v>
      </c>
      <c r="Q33" s="201">
        <f t="shared" ref="Q33:Q34" si="14">P33/O33</f>
        <v>0.6</v>
      </c>
      <c r="R33" s="202">
        <v>10</v>
      </c>
      <c r="S33" s="148">
        <v>4</v>
      </c>
      <c r="T33" s="207">
        <f t="shared" si="2"/>
        <v>0.4</v>
      </c>
      <c r="U33" s="202">
        <v>9</v>
      </c>
      <c r="V33" s="148">
        <v>6</v>
      </c>
      <c r="W33" s="201">
        <f t="shared" si="10"/>
        <v>0.66666666666666663</v>
      </c>
      <c r="X33" s="202">
        <v>5</v>
      </c>
      <c r="Y33" s="148">
        <v>4</v>
      </c>
      <c r="Z33" s="201">
        <f t="shared" si="11"/>
        <v>0.8</v>
      </c>
      <c r="AA33" s="202">
        <v>4</v>
      </c>
      <c r="AB33" s="148">
        <v>4</v>
      </c>
      <c r="AC33" s="201">
        <f t="shared" si="12"/>
        <v>1</v>
      </c>
      <c r="AD33" s="202">
        <v>6</v>
      </c>
      <c r="AE33" s="148">
        <v>5</v>
      </c>
      <c r="AF33" s="201">
        <f t="shared" si="13"/>
        <v>0.83333333333333337</v>
      </c>
    </row>
    <row r="34" spans="1:32" ht="17.399999999999999" customHeight="1" x14ac:dyDescent="0.3">
      <c r="A34" s="612"/>
      <c r="B34" s="12" t="s">
        <v>98</v>
      </c>
      <c r="C34" s="615" t="s">
        <v>222</v>
      </c>
      <c r="D34" s="616"/>
      <c r="E34" s="617"/>
      <c r="F34" s="204">
        <v>5</v>
      </c>
      <c r="G34" s="200">
        <v>4</v>
      </c>
      <c r="H34" s="201">
        <f>+G34/F34</f>
        <v>0.8</v>
      </c>
      <c r="I34" s="204">
        <v>6</v>
      </c>
      <c r="J34" s="200">
        <v>5</v>
      </c>
      <c r="K34" s="201">
        <f>+J34/I34</f>
        <v>0.83333333333333337</v>
      </c>
      <c r="L34" s="204">
        <v>5</v>
      </c>
      <c r="M34" s="200">
        <v>4</v>
      </c>
      <c r="N34" s="201">
        <f t="shared" si="0"/>
        <v>0.8</v>
      </c>
      <c r="O34" s="202">
        <v>5</v>
      </c>
      <c r="P34" s="148">
        <v>2</v>
      </c>
      <c r="Q34" s="201">
        <f t="shared" si="14"/>
        <v>0.4</v>
      </c>
      <c r="R34" s="202">
        <v>7</v>
      </c>
      <c r="S34" s="148">
        <v>3</v>
      </c>
      <c r="T34" s="207">
        <f t="shared" si="2"/>
        <v>0.42857142857142855</v>
      </c>
      <c r="U34" s="202">
        <v>6</v>
      </c>
      <c r="V34" s="148">
        <v>3</v>
      </c>
      <c r="W34" s="201">
        <f t="shared" si="10"/>
        <v>0.5</v>
      </c>
      <c r="X34" s="202">
        <v>3</v>
      </c>
      <c r="Y34" s="148">
        <v>3</v>
      </c>
      <c r="Z34" s="201">
        <f t="shared" si="11"/>
        <v>1</v>
      </c>
      <c r="AA34" s="202">
        <v>4</v>
      </c>
      <c r="AB34" s="148">
        <v>3</v>
      </c>
      <c r="AC34" s="201">
        <f t="shared" si="12"/>
        <v>0.75</v>
      </c>
      <c r="AD34" s="202"/>
      <c r="AE34" s="148"/>
      <c r="AF34" s="201"/>
    </row>
    <row r="35" spans="1:32" ht="7.8" customHeight="1" x14ac:dyDescent="0.3"/>
    <row r="36" spans="1:32" ht="15" customHeight="1" x14ac:dyDescent="0.3">
      <c r="B36" s="613" t="s">
        <v>214</v>
      </c>
      <c r="C36" s="613"/>
      <c r="D36" s="613"/>
      <c r="E36" s="613"/>
    </row>
    <row r="37" spans="1:32" ht="14.4" customHeight="1" x14ac:dyDescent="0.3"/>
  </sheetData>
  <mergeCells count="79">
    <mergeCell ref="A22:A34"/>
    <mergeCell ref="B36:E36"/>
    <mergeCell ref="I12:K12"/>
    <mergeCell ref="I13:K13"/>
    <mergeCell ref="I15:K15"/>
    <mergeCell ref="I16:K16"/>
    <mergeCell ref="F16:H16"/>
    <mergeCell ref="F15:H15"/>
    <mergeCell ref="C31:E31"/>
    <mergeCell ref="C32:E32"/>
    <mergeCell ref="C34:E34"/>
    <mergeCell ref="C12:E12"/>
    <mergeCell ref="C13:E13"/>
    <mergeCell ref="C15:E15"/>
    <mergeCell ref="C16:E16"/>
    <mergeCell ref="F13:H13"/>
    <mergeCell ref="C11:E11"/>
    <mergeCell ref="AD16:AF16"/>
    <mergeCell ref="X16:Z16"/>
    <mergeCell ref="AA16:AC16"/>
    <mergeCell ref="U16:W16"/>
    <mergeCell ref="X9:Z9"/>
    <mergeCell ref="U9:W9"/>
    <mergeCell ref="R9:T9"/>
    <mergeCell ref="F9:H9"/>
    <mergeCell ref="F10:H10"/>
    <mergeCell ref="AD15:AF15"/>
    <mergeCell ref="R15:T15"/>
    <mergeCell ref="U15:W15"/>
    <mergeCell ref="X15:Z15"/>
    <mergeCell ref="L15:N15"/>
    <mergeCell ref="C9:E9"/>
    <mergeCell ref="O16:Q16"/>
    <mergeCell ref="O15:Q15"/>
    <mergeCell ref="B5:D5"/>
    <mergeCell ref="I9:K9"/>
    <mergeCell ref="I10:K10"/>
    <mergeCell ref="I11:K11"/>
    <mergeCell ref="L9:N9"/>
    <mergeCell ref="L10:N10"/>
    <mergeCell ref="L11:N11"/>
    <mergeCell ref="L13:N13"/>
    <mergeCell ref="B6:D6"/>
    <mergeCell ref="B7:D7"/>
    <mergeCell ref="O12:Q12"/>
    <mergeCell ref="L12:N12"/>
    <mergeCell ref="F11:H11"/>
    <mergeCell ref="O11:Q11"/>
    <mergeCell ref="C10:E10"/>
    <mergeCell ref="R16:T16"/>
    <mergeCell ref="AA10:AC10"/>
    <mergeCell ref="AA11:AC11"/>
    <mergeCell ref="AA12:AC12"/>
    <mergeCell ref="AA13:AC13"/>
    <mergeCell ref="U10:W10"/>
    <mergeCell ref="U11:W11"/>
    <mergeCell ref="U12:W12"/>
    <mergeCell ref="R10:T10"/>
    <mergeCell ref="R11:T11"/>
    <mergeCell ref="AA15:AC15"/>
    <mergeCell ref="L16:N16"/>
    <mergeCell ref="R13:T13"/>
    <mergeCell ref="F12:H12"/>
    <mergeCell ref="A3:D3"/>
    <mergeCell ref="AD13:AF13"/>
    <mergeCell ref="AD11:AF11"/>
    <mergeCell ref="AD10:AF10"/>
    <mergeCell ref="O9:Q9"/>
    <mergeCell ref="O10:Q10"/>
    <mergeCell ref="O13:Q13"/>
    <mergeCell ref="R12:T12"/>
    <mergeCell ref="X10:Z10"/>
    <mergeCell ref="X11:Z11"/>
    <mergeCell ref="X12:Z12"/>
    <mergeCell ref="X13:Z13"/>
    <mergeCell ref="U13:W13"/>
    <mergeCell ref="AA9:AC9"/>
    <mergeCell ref="AD9:AF9"/>
    <mergeCell ref="AD12:AF12"/>
  </mergeCells>
  <hyperlinks>
    <hyperlink ref="A1" location="INDICE!A1" display="Volver al indice" xr:uid="{00000000-0004-0000-0200-000000000000}"/>
  </hyperlinks>
  <pageMargins left="0.7" right="0.7" top="0.75" bottom="0.75" header="0.3" footer="0.3"/>
  <pageSetup paperSize="9" orientation="portrait" r:id="rId1"/>
  <ignoredErrors>
    <ignoredError sqref="N18 K18 H18 E18 AC18 Z18 W18 T18 Q18"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39997558519241921"/>
  </sheetPr>
  <dimension ref="A1:L15"/>
  <sheetViews>
    <sheetView showGridLines="0" workbookViewId="0">
      <selection activeCell="B5" sqref="B5:D6"/>
    </sheetView>
  </sheetViews>
  <sheetFormatPr baseColWidth="10" defaultColWidth="11.44140625" defaultRowHeight="14.4" x14ac:dyDescent="0.3"/>
  <cols>
    <col min="1" max="1" width="15.44140625" customWidth="1"/>
    <col min="2" max="2" width="41.44140625" customWidth="1"/>
    <col min="3" max="3" width="18.44140625" customWidth="1"/>
    <col min="4" max="5" width="15.33203125" customWidth="1"/>
    <col min="6" max="6" width="15.109375" customWidth="1"/>
    <col min="7" max="7" width="15.33203125" customWidth="1"/>
    <col min="8" max="8" width="14.44140625" customWidth="1"/>
    <col min="9" max="9" width="15.77734375" customWidth="1"/>
    <col min="10" max="10" width="15.44140625" customWidth="1"/>
    <col min="11" max="12" width="15.5546875" customWidth="1"/>
  </cols>
  <sheetData>
    <row r="1" spans="1:12" x14ac:dyDescent="0.3">
      <c r="A1" s="1" t="s">
        <v>10</v>
      </c>
    </row>
    <row r="2" spans="1:12" ht="10.199999999999999" customHeight="1" x14ac:dyDescent="0.3">
      <c r="A2" s="1"/>
    </row>
    <row r="3" spans="1:12" ht="27" customHeight="1" thickBot="1" x14ac:dyDescent="0.35">
      <c r="A3" s="561" t="s">
        <v>236</v>
      </c>
      <c r="B3" s="561"/>
      <c r="C3" s="561"/>
      <c r="D3" s="561"/>
    </row>
    <row r="4" spans="1:12" ht="21" customHeight="1" x14ac:dyDescent="0.3">
      <c r="B4" s="3"/>
    </row>
    <row r="5" spans="1:12" ht="38.25" customHeight="1" x14ac:dyDescent="0.3">
      <c r="A5" s="440" t="s">
        <v>19</v>
      </c>
      <c r="B5" s="686" t="s">
        <v>238</v>
      </c>
      <c r="C5" s="686"/>
      <c r="D5" s="686"/>
      <c r="E5" s="74"/>
      <c r="F5" s="8"/>
      <c r="G5" s="74"/>
    </row>
    <row r="6" spans="1:12" ht="42.6" customHeight="1" x14ac:dyDescent="0.3">
      <c r="A6" s="440" t="s">
        <v>20</v>
      </c>
      <c r="B6" s="686" t="s">
        <v>241</v>
      </c>
      <c r="C6" s="686"/>
      <c r="D6" s="686"/>
      <c r="E6" s="74"/>
      <c r="F6" s="74"/>
      <c r="G6" s="74"/>
    </row>
    <row r="8" spans="1:12" ht="15" thickBot="1" x14ac:dyDescent="0.35">
      <c r="C8" s="192"/>
      <c r="D8" s="192"/>
      <c r="E8" s="192"/>
      <c r="F8" s="192"/>
      <c r="G8" s="192"/>
      <c r="H8" s="192"/>
      <c r="I8" s="192"/>
      <c r="J8" s="192"/>
      <c r="K8" s="192"/>
      <c r="L8" s="192"/>
    </row>
    <row r="9" spans="1:12" ht="25.8" customHeight="1" thickBot="1" x14ac:dyDescent="0.35">
      <c r="B9" s="151"/>
      <c r="C9" s="221" t="s">
        <v>219</v>
      </c>
      <c r="D9" s="468" t="s">
        <v>201</v>
      </c>
      <c r="E9" s="221" t="s">
        <v>193</v>
      </c>
      <c r="F9" s="468" t="s">
        <v>133</v>
      </c>
      <c r="G9" s="221" t="s">
        <v>132</v>
      </c>
      <c r="H9" s="468" t="s">
        <v>121</v>
      </c>
      <c r="I9" s="528" t="s">
        <v>104</v>
      </c>
      <c r="J9" s="468" t="s">
        <v>15</v>
      </c>
      <c r="K9" s="528" t="s">
        <v>12</v>
      </c>
      <c r="L9" s="468" t="s">
        <v>11</v>
      </c>
    </row>
    <row r="10" spans="1:12" ht="24" customHeight="1" x14ac:dyDescent="0.3">
      <c r="B10" s="147" t="s">
        <v>239</v>
      </c>
      <c r="C10" s="222">
        <v>36</v>
      </c>
      <c r="D10" s="134">
        <v>31</v>
      </c>
      <c r="E10" s="222">
        <v>31</v>
      </c>
      <c r="F10" s="134">
        <v>31</v>
      </c>
      <c r="G10" s="222">
        <v>31</v>
      </c>
      <c r="H10" s="134">
        <v>31</v>
      </c>
      <c r="I10" s="223">
        <v>31</v>
      </c>
      <c r="J10" s="134">
        <v>31</v>
      </c>
      <c r="K10" s="223">
        <v>31</v>
      </c>
      <c r="L10" s="134">
        <v>31</v>
      </c>
    </row>
    <row r="11" spans="1:12" ht="24" customHeight="1" thickBot="1" x14ac:dyDescent="0.35">
      <c r="B11" s="166" t="s">
        <v>240</v>
      </c>
      <c r="C11" s="532">
        <v>36</v>
      </c>
      <c r="D11" s="533">
        <v>31</v>
      </c>
      <c r="E11" s="532">
        <v>31</v>
      </c>
      <c r="F11" s="533">
        <v>31</v>
      </c>
      <c r="G11" s="532">
        <v>31</v>
      </c>
      <c r="H11" s="533">
        <v>31</v>
      </c>
      <c r="I11" s="534">
        <v>31</v>
      </c>
      <c r="J11" s="533">
        <v>31</v>
      </c>
      <c r="K11" s="534">
        <v>28</v>
      </c>
      <c r="L11" s="533">
        <v>25</v>
      </c>
    </row>
    <row r="12" spans="1:12" ht="24" customHeight="1" thickBot="1" x14ac:dyDescent="0.35">
      <c r="B12" s="503" t="s">
        <v>19</v>
      </c>
      <c r="C12" s="530">
        <v>1</v>
      </c>
      <c r="D12" s="531">
        <f>(D11/D10)</f>
        <v>1</v>
      </c>
      <c r="E12" s="530">
        <v>1</v>
      </c>
      <c r="F12" s="531">
        <f>(F11/F10)</f>
        <v>1</v>
      </c>
      <c r="G12" s="530">
        <v>1</v>
      </c>
      <c r="H12" s="531">
        <f>(H11/H10)</f>
        <v>1</v>
      </c>
      <c r="I12" s="531">
        <f>(I11/I10)</f>
        <v>1</v>
      </c>
      <c r="J12" s="531">
        <f>(J11/J10)</f>
        <v>1</v>
      </c>
      <c r="K12" s="531">
        <f>(K11/K10)</f>
        <v>0.90322580645161288</v>
      </c>
      <c r="L12" s="531">
        <f>(L11/L10)</f>
        <v>0.80645161290322576</v>
      </c>
    </row>
    <row r="13" spans="1:12" ht="23.4" customHeight="1" x14ac:dyDescent="0.3">
      <c r="C13" s="535"/>
      <c r="D13" s="536"/>
      <c r="E13" s="535"/>
      <c r="F13" s="536"/>
      <c r="G13" s="535"/>
      <c r="H13" s="536"/>
      <c r="I13" s="536"/>
      <c r="J13" s="536"/>
      <c r="K13" s="536"/>
      <c r="L13" s="536"/>
    </row>
    <row r="14" spans="1:12" ht="24.6" customHeight="1" thickBot="1" x14ac:dyDescent="0.35">
      <c r="B14" s="166" t="s">
        <v>93</v>
      </c>
      <c r="C14" s="532">
        <v>36</v>
      </c>
      <c r="D14" s="537">
        <v>31</v>
      </c>
      <c r="E14" s="532">
        <v>31</v>
      </c>
      <c r="F14" s="537">
        <v>31</v>
      </c>
      <c r="G14" s="532">
        <v>30</v>
      </c>
      <c r="H14" s="537">
        <v>25</v>
      </c>
      <c r="I14" s="538">
        <v>27</v>
      </c>
      <c r="J14" s="537">
        <v>31</v>
      </c>
      <c r="K14" s="538">
        <v>25</v>
      </c>
      <c r="L14" s="537">
        <v>25</v>
      </c>
    </row>
    <row r="15" spans="1:12" ht="24.6" customHeight="1" thickBot="1" x14ac:dyDescent="0.35">
      <c r="B15" s="529" t="s">
        <v>20</v>
      </c>
      <c r="C15" s="531">
        <v>1</v>
      </c>
      <c r="D15" s="531">
        <f t="shared" ref="D15" si="0">(D14/D11)</f>
        <v>1</v>
      </c>
      <c r="E15" s="531">
        <v>1</v>
      </c>
      <c r="F15" s="531">
        <f t="shared" ref="F15:L15" si="1">(F14/F11)</f>
        <v>1</v>
      </c>
      <c r="G15" s="531">
        <f t="shared" si="1"/>
        <v>0.967741935483871</v>
      </c>
      <c r="H15" s="531">
        <f t="shared" si="1"/>
        <v>0.80645161290322576</v>
      </c>
      <c r="I15" s="531">
        <f t="shared" si="1"/>
        <v>0.87096774193548387</v>
      </c>
      <c r="J15" s="531">
        <f t="shared" si="1"/>
        <v>1</v>
      </c>
      <c r="K15" s="531">
        <f t="shared" si="1"/>
        <v>0.8928571428571429</v>
      </c>
      <c r="L15" s="531">
        <f t="shared" si="1"/>
        <v>1</v>
      </c>
    </row>
  </sheetData>
  <mergeCells count="3">
    <mergeCell ref="A3:D3"/>
    <mergeCell ref="B5:D5"/>
    <mergeCell ref="B6:D6"/>
  </mergeCells>
  <hyperlinks>
    <hyperlink ref="A1" location="INDICE!A1" display="Volver al indice" xr:uid="{00000000-0004-0000-0300-000000000000}"/>
  </hyperlinks>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tint="0.39997558519241921"/>
  </sheetPr>
  <dimension ref="A1:AP91"/>
  <sheetViews>
    <sheetView showGridLines="0" zoomScale="90" zoomScaleNormal="90" workbookViewId="0">
      <selection activeCell="G38" sqref="G38"/>
    </sheetView>
  </sheetViews>
  <sheetFormatPr baseColWidth="10" defaultColWidth="11.44140625" defaultRowHeight="14.4" x14ac:dyDescent="0.3"/>
  <cols>
    <col min="1" max="1" width="15.77734375" customWidth="1"/>
    <col min="2" max="2" width="48" customWidth="1"/>
    <col min="3" max="11" width="13.5546875" customWidth="1"/>
    <col min="12" max="15" width="13.44140625" customWidth="1"/>
    <col min="16" max="18" width="9.33203125" customWidth="1"/>
    <col min="19" max="23" width="13.21875" customWidth="1"/>
    <col min="24" max="26" width="9.88671875" customWidth="1"/>
    <col min="27" max="31" width="15.44140625" customWidth="1"/>
    <col min="32" max="34" width="8.88671875" customWidth="1"/>
    <col min="35" max="39" width="15.109375" customWidth="1"/>
    <col min="40" max="40" width="8.88671875" customWidth="1"/>
    <col min="41" max="41" width="8.44140625" customWidth="1"/>
    <col min="42" max="42" width="8.33203125" customWidth="1"/>
    <col min="43" max="46" width="11.44140625" customWidth="1"/>
    <col min="47" max="47" width="12.88671875" customWidth="1"/>
    <col min="48" max="48" width="8.88671875" customWidth="1"/>
    <col min="49" max="49" width="8.44140625" customWidth="1"/>
    <col min="50" max="50" width="8.33203125" customWidth="1"/>
    <col min="51" max="51" width="10.6640625" customWidth="1"/>
    <col min="55" max="55" width="12.88671875" customWidth="1"/>
    <col min="56" max="58" width="8.88671875" customWidth="1"/>
  </cols>
  <sheetData>
    <row r="1" spans="1:12" x14ac:dyDescent="0.3">
      <c r="A1" s="1" t="s">
        <v>10</v>
      </c>
    </row>
    <row r="2" spans="1:12" x14ac:dyDescent="0.3">
      <c r="A2" s="1"/>
    </row>
    <row r="3" spans="1:12" ht="32.4" customHeight="1" thickBot="1" x14ac:dyDescent="0.35">
      <c r="A3" s="553" t="s">
        <v>244</v>
      </c>
      <c r="B3" s="553"/>
      <c r="C3" s="553"/>
      <c r="D3" s="553"/>
    </row>
    <row r="4" spans="1:12" x14ac:dyDescent="0.3">
      <c r="A4" s="7"/>
    </row>
    <row r="5" spans="1:12" ht="36.6" customHeight="1" x14ac:dyDescent="0.3">
      <c r="A5" s="227" t="s">
        <v>22</v>
      </c>
      <c r="B5" s="671" t="s">
        <v>243</v>
      </c>
      <c r="C5" s="671"/>
      <c r="D5" s="671"/>
      <c r="K5" s="24"/>
      <c r="L5" s="24"/>
    </row>
    <row r="6" spans="1:12" ht="27" customHeight="1" thickBot="1" x14ac:dyDescent="0.35">
      <c r="A6" s="443"/>
      <c r="B6" s="444"/>
      <c r="C6" s="678"/>
      <c r="D6" s="678"/>
      <c r="E6" s="192"/>
      <c r="F6" s="192"/>
      <c r="G6" s="192"/>
      <c r="H6" s="192"/>
      <c r="I6" s="192"/>
      <c r="J6" s="192"/>
      <c r="K6" s="192"/>
    </row>
    <row r="7" spans="1:12" ht="22.2" customHeight="1" thickBot="1" x14ac:dyDescent="0.35">
      <c r="A7" s="443"/>
      <c r="B7" s="8"/>
      <c r="C7" s="697" t="s">
        <v>219</v>
      </c>
      <c r="D7" s="698"/>
      <c r="E7" s="698"/>
      <c r="F7" s="699" t="s">
        <v>201</v>
      </c>
      <c r="G7" s="700"/>
      <c r="H7" s="700"/>
      <c r="I7" s="698" t="s">
        <v>193</v>
      </c>
      <c r="J7" s="698"/>
      <c r="K7" s="698"/>
    </row>
    <row r="8" spans="1:12" ht="52.8" customHeight="1" x14ac:dyDescent="0.3">
      <c r="A8" s="443"/>
      <c r="B8" s="194"/>
      <c r="C8" s="695" t="s">
        <v>245</v>
      </c>
      <c r="D8" s="695" t="s">
        <v>246</v>
      </c>
      <c r="E8" s="696" t="s">
        <v>22</v>
      </c>
      <c r="F8" s="695" t="s">
        <v>245</v>
      </c>
      <c r="G8" s="695" t="s">
        <v>246</v>
      </c>
      <c r="H8" s="696" t="s">
        <v>22</v>
      </c>
      <c r="I8" s="695" t="s">
        <v>245</v>
      </c>
      <c r="J8" s="695" t="s">
        <v>246</v>
      </c>
      <c r="K8" s="696" t="s">
        <v>22</v>
      </c>
    </row>
    <row r="9" spans="1:12" ht="17.399999999999999" customHeight="1" x14ac:dyDescent="0.3">
      <c r="A9" s="443"/>
      <c r="B9" s="226" t="s">
        <v>148</v>
      </c>
      <c r="C9" s="119"/>
      <c r="D9" s="119"/>
      <c r="E9" s="120"/>
      <c r="F9" s="119"/>
      <c r="G9" s="119"/>
      <c r="H9" s="120"/>
      <c r="I9" s="119"/>
      <c r="J9" s="119"/>
      <c r="K9" s="119"/>
    </row>
    <row r="10" spans="1:12" ht="17.399999999999999" customHeight="1" x14ac:dyDescent="0.3">
      <c r="A10" s="443"/>
      <c r="B10" s="12" t="s">
        <v>35</v>
      </c>
      <c r="C10" s="124">
        <v>50</v>
      </c>
      <c r="D10" s="124">
        <v>50</v>
      </c>
      <c r="E10" s="462">
        <f>(D10/C10)</f>
        <v>1</v>
      </c>
      <c r="F10" s="124">
        <v>50</v>
      </c>
      <c r="G10" s="124">
        <v>50</v>
      </c>
      <c r="H10" s="462">
        <f>(G10/F10)</f>
        <v>1</v>
      </c>
      <c r="I10" s="124">
        <v>50</v>
      </c>
      <c r="J10" s="124">
        <v>50</v>
      </c>
      <c r="K10" s="462">
        <f>(J10/I10)</f>
        <v>1</v>
      </c>
    </row>
    <row r="11" spans="1:12" ht="17.399999999999999" customHeight="1" x14ac:dyDescent="0.3">
      <c r="A11" s="443"/>
      <c r="B11" s="12" t="s">
        <v>30</v>
      </c>
      <c r="C11" s="125">
        <v>43</v>
      </c>
      <c r="D11" s="125">
        <v>43</v>
      </c>
      <c r="E11" s="462">
        <f>(D11/C11)</f>
        <v>1</v>
      </c>
      <c r="F11" s="125">
        <v>43</v>
      </c>
      <c r="G11" s="125">
        <v>43</v>
      </c>
      <c r="H11" s="462">
        <f t="shared" ref="H11:H16" si="0">(G11/F11)</f>
        <v>1</v>
      </c>
      <c r="I11" s="125">
        <v>43</v>
      </c>
      <c r="J11" s="125">
        <v>43</v>
      </c>
      <c r="K11" s="462">
        <f t="shared" ref="K11:K16" si="1">(J11/I11)</f>
        <v>1</v>
      </c>
    </row>
    <row r="12" spans="1:12" ht="17.399999999999999" customHeight="1" x14ac:dyDescent="0.3">
      <c r="A12" s="443"/>
      <c r="B12" s="12" t="s">
        <v>198</v>
      </c>
      <c r="C12" s="125">
        <v>41</v>
      </c>
      <c r="D12" s="125">
        <v>41</v>
      </c>
      <c r="E12" s="462">
        <f>(D12/C12)</f>
        <v>1</v>
      </c>
      <c r="F12" s="125">
        <v>41</v>
      </c>
      <c r="G12" s="125">
        <v>41</v>
      </c>
      <c r="H12" s="462">
        <f t="shared" si="0"/>
        <v>1</v>
      </c>
      <c r="I12" s="125">
        <v>41</v>
      </c>
      <c r="J12" s="125">
        <v>41</v>
      </c>
      <c r="K12" s="462">
        <f t="shared" si="1"/>
        <v>1</v>
      </c>
    </row>
    <row r="13" spans="1:12" ht="17.399999999999999" customHeight="1" x14ac:dyDescent="0.3">
      <c r="A13" s="443"/>
      <c r="B13" s="12" t="s">
        <v>194</v>
      </c>
      <c r="C13" s="125">
        <v>45</v>
      </c>
      <c r="D13" s="125">
        <v>45</v>
      </c>
      <c r="E13" s="462">
        <f>(D13/C13)</f>
        <v>1</v>
      </c>
      <c r="F13" s="125">
        <v>45</v>
      </c>
      <c r="G13" s="125">
        <v>45</v>
      </c>
      <c r="H13" s="462">
        <f t="shared" si="0"/>
        <v>1</v>
      </c>
      <c r="I13" s="125">
        <v>45</v>
      </c>
      <c r="J13" s="125">
        <v>45</v>
      </c>
      <c r="K13" s="462">
        <f t="shared" si="1"/>
        <v>1</v>
      </c>
    </row>
    <row r="14" spans="1:12" ht="17.399999999999999" customHeight="1" x14ac:dyDescent="0.3">
      <c r="A14" s="443"/>
      <c r="B14" s="12" t="s">
        <v>197</v>
      </c>
      <c r="C14" s="125">
        <v>51</v>
      </c>
      <c r="D14" s="125">
        <v>51</v>
      </c>
      <c r="E14" s="462">
        <f>(D14/C14)</f>
        <v>1</v>
      </c>
      <c r="F14" s="125">
        <v>51</v>
      </c>
      <c r="G14" s="125">
        <v>51</v>
      </c>
      <c r="H14" s="462">
        <f t="shared" si="0"/>
        <v>1</v>
      </c>
      <c r="I14" s="125">
        <v>51</v>
      </c>
      <c r="J14" s="125">
        <v>51</v>
      </c>
      <c r="K14" s="462">
        <f t="shared" si="1"/>
        <v>1</v>
      </c>
    </row>
    <row r="15" spans="1:12" ht="17.399999999999999" customHeight="1" x14ac:dyDescent="0.3">
      <c r="A15" s="443"/>
      <c r="B15" s="13" t="s">
        <v>195</v>
      </c>
      <c r="C15" s="124">
        <v>45</v>
      </c>
      <c r="D15" s="124">
        <v>45</v>
      </c>
      <c r="E15" s="462">
        <f>(D15/C15)</f>
        <v>1</v>
      </c>
      <c r="F15" s="124">
        <v>45</v>
      </c>
      <c r="G15" s="124">
        <v>45</v>
      </c>
      <c r="H15" s="462">
        <f t="shared" si="0"/>
        <v>1</v>
      </c>
      <c r="I15" s="124">
        <v>45</v>
      </c>
      <c r="J15" s="124">
        <v>45</v>
      </c>
      <c r="K15" s="462">
        <f t="shared" si="1"/>
        <v>1</v>
      </c>
    </row>
    <row r="16" spans="1:12" ht="17.399999999999999" customHeight="1" x14ac:dyDescent="0.3">
      <c r="A16" s="443"/>
      <c r="B16" s="123" t="s">
        <v>27</v>
      </c>
      <c r="C16" s="126">
        <f t="shared" ref="C16" si="2">C10+C11+C12+C13+C14+C15</f>
        <v>275</v>
      </c>
      <c r="D16" s="126">
        <f>D10+D11+D12+D13+D14+D15</f>
        <v>275</v>
      </c>
      <c r="E16" s="673">
        <f>(D16/C16)</f>
        <v>1</v>
      </c>
      <c r="F16" s="126">
        <f>F10+F11+F12+F13+F14+F15</f>
        <v>275</v>
      </c>
      <c r="G16" s="126">
        <f>G10+G11+G12+G13+G14+G15</f>
        <v>275</v>
      </c>
      <c r="H16" s="673">
        <f t="shared" si="0"/>
        <v>1</v>
      </c>
      <c r="I16" s="126">
        <f>I10+I11+I12+I13+I14+I15</f>
        <v>275</v>
      </c>
      <c r="J16" s="126">
        <f>J10+J11+J12+J13+J14+J15</f>
        <v>275</v>
      </c>
      <c r="K16" s="673">
        <f t="shared" si="1"/>
        <v>1</v>
      </c>
    </row>
    <row r="17" spans="1:26" ht="17.399999999999999" customHeight="1" x14ac:dyDescent="0.3">
      <c r="A17" s="443"/>
      <c r="B17" s="195"/>
      <c r="C17" s="196"/>
      <c r="D17" s="196"/>
      <c r="E17" s="197"/>
      <c r="F17" s="196"/>
      <c r="G17" s="196"/>
      <c r="H17" s="197"/>
      <c r="I17" s="196"/>
      <c r="J17" s="196"/>
      <c r="K17" s="197"/>
    </row>
    <row r="18" spans="1:26" ht="17.399999999999999" customHeight="1" x14ac:dyDescent="0.3">
      <c r="A18" s="443"/>
      <c r="B18" s="121" t="s">
        <v>151</v>
      </c>
      <c r="C18" s="122"/>
      <c r="D18" s="122"/>
      <c r="E18" s="122"/>
      <c r="F18" s="122"/>
      <c r="G18" s="122"/>
      <c r="H18" s="122"/>
      <c r="I18" s="122"/>
      <c r="J18" s="122"/>
      <c r="K18" s="122"/>
    </row>
    <row r="19" spans="1:26" ht="17.399999999999999" customHeight="1" x14ac:dyDescent="0.3">
      <c r="A19" s="443"/>
      <c r="B19" s="13" t="s">
        <v>221</v>
      </c>
      <c r="C19" s="125">
        <v>12</v>
      </c>
      <c r="D19" s="125">
        <v>12</v>
      </c>
      <c r="E19" s="462">
        <f>(D19/C19)</f>
        <v>1</v>
      </c>
      <c r="F19" s="125">
        <v>12</v>
      </c>
      <c r="G19" s="125">
        <v>12</v>
      </c>
      <c r="H19" s="462">
        <f>(G19/F19)</f>
        <v>1</v>
      </c>
      <c r="I19" s="125">
        <v>12</v>
      </c>
      <c r="J19" s="125">
        <v>12</v>
      </c>
      <c r="K19" s="462">
        <f>(J19/I19)</f>
        <v>1</v>
      </c>
    </row>
    <row r="20" spans="1:26" ht="17.399999999999999" customHeight="1" x14ac:dyDescent="0.3">
      <c r="A20" s="443"/>
      <c r="B20" s="13" t="s">
        <v>220</v>
      </c>
      <c r="C20" s="124">
        <v>14</v>
      </c>
      <c r="D20" s="124">
        <v>14</v>
      </c>
      <c r="E20" s="462">
        <f>(D20/C20)</f>
        <v>1</v>
      </c>
      <c r="F20" s="124">
        <v>13</v>
      </c>
      <c r="G20" s="124">
        <v>13</v>
      </c>
      <c r="H20" s="462">
        <f>(G20/F20)</f>
        <v>1</v>
      </c>
      <c r="I20" s="112">
        <v>13</v>
      </c>
      <c r="J20" s="124">
        <v>13</v>
      </c>
      <c r="K20" s="462">
        <f>(J20/I20)</f>
        <v>1</v>
      </c>
    </row>
    <row r="21" spans="1:26" ht="17.399999999999999" customHeight="1" x14ac:dyDescent="0.3">
      <c r="A21" s="443"/>
      <c r="B21" s="13" t="s">
        <v>196</v>
      </c>
      <c r="C21" s="676"/>
      <c r="D21" s="676"/>
      <c r="E21" s="677"/>
      <c r="F21" s="676"/>
      <c r="G21" s="676"/>
      <c r="H21" s="677"/>
      <c r="I21" s="125">
        <v>9</v>
      </c>
      <c r="J21" s="125">
        <v>9</v>
      </c>
      <c r="K21" s="462">
        <f t="shared" ref="K21:K22" si="3">(J21/I21)</f>
        <v>1</v>
      </c>
    </row>
    <row r="22" spans="1:26" ht="17.399999999999999" customHeight="1" x14ac:dyDescent="0.3">
      <c r="A22" s="443"/>
      <c r="B22" s="13" t="s">
        <v>199</v>
      </c>
      <c r="C22" s="676"/>
      <c r="D22" s="676"/>
      <c r="E22" s="677"/>
      <c r="F22" s="676"/>
      <c r="G22" s="676"/>
      <c r="H22" s="677"/>
      <c r="I22" s="473">
        <v>10</v>
      </c>
      <c r="J22" s="130">
        <v>10</v>
      </c>
      <c r="K22" s="462">
        <f t="shared" si="3"/>
        <v>1</v>
      </c>
    </row>
    <row r="23" spans="1:26" ht="18.600000000000001" customHeight="1" x14ac:dyDescent="0.3">
      <c r="A23" s="443"/>
      <c r="B23" s="123" t="s">
        <v>29</v>
      </c>
      <c r="C23" s="131">
        <f>SUM(C19:C20)</f>
        <v>26</v>
      </c>
      <c r="D23" s="131">
        <f>SUM(D19:D20)</f>
        <v>26</v>
      </c>
      <c r="E23" s="673">
        <f>(D23/C23)</f>
        <v>1</v>
      </c>
      <c r="F23" s="131">
        <f>SUM(F19:F20)</f>
        <v>25</v>
      </c>
      <c r="G23" s="131">
        <f>SUM(G19:G20)</f>
        <v>25</v>
      </c>
      <c r="H23" s="673">
        <f t="shared" ref="H23" si="4">(G23/F23)</f>
        <v>1</v>
      </c>
      <c r="I23" s="474">
        <f>I19+I21+I22+I20</f>
        <v>44</v>
      </c>
      <c r="J23" s="131">
        <f>J19+J21+J22+J20</f>
        <v>44</v>
      </c>
      <c r="K23" s="673">
        <f t="shared" ref="K23" si="5">(J23/I23)</f>
        <v>1</v>
      </c>
    </row>
    <row r="24" spans="1:26" ht="12.6" customHeight="1" x14ac:dyDescent="0.3">
      <c r="A24" s="443"/>
    </row>
    <row r="25" spans="1:26" ht="20.399999999999999" customHeight="1" x14ac:dyDescent="0.3">
      <c r="A25" s="443"/>
      <c r="B25" s="463" t="s">
        <v>16</v>
      </c>
      <c r="C25" s="132">
        <f>+C16+C23</f>
        <v>301</v>
      </c>
      <c r="D25" s="132">
        <f>+D16+D23</f>
        <v>301</v>
      </c>
      <c r="E25" s="674">
        <f>(D25/C25)</f>
        <v>1</v>
      </c>
      <c r="F25" s="132">
        <f>+F16+F23</f>
        <v>300</v>
      </c>
      <c r="G25" s="132">
        <f>+G16+G23</f>
        <v>300</v>
      </c>
      <c r="H25" s="674">
        <f>(G25/F25)</f>
        <v>1</v>
      </c>
      <c r="I25" s="132">
        <f>SUM(I16+I23)</f>
        <v>319</v>
      </c>
      <c r="J25" s="132">
        <f>SUM(J16+J23)</f>
        <v>319</v>
      </c>
      <c r="K25" s="674">
        <f>(J25/I25)</f>
        <v>1</v>
      </c>
      <c r="P25" s="23"/>
      <c r="Q25" s="23"/>
      <c r="R25" s="8"/>
    </row>
    <row r="26" spans="1:26" ht="17.399999999999999" customHeight="1" x14ac:dyDescent="0.3">
      <c r="A26" s="443"/>
      <c r="H26" s="128"/>
      <c r="P26" s="128"/>
      <c r="Q26" s="128"/>
      <c r="R26" s="463" t="s">
        <v>16</v>
      </c>
    </row>
    <row r="27" spans="1:26" ht="17.399999999999999" customHeight="1" x14ac:dyDescent="0.3">
      <c r="A27" s="443"/>
      <c r="H27" s="128"/>
      <c r="P27" s="128"/>
      <c r="Q27" s="128"/>
      <c r="R27" s="675"/>
    </row>
    <row r="28" spans="1:26" ht="18" customHeight="1" x14ac:dyDescent="0.3">
      <c r="A28" s="224"/>
      <c r="B28" s="225"/>
      <c r="C28" s="225"/>
      <c r="D28" s="225"/>
    </row>
    <row r="29" spans="1:26" ht="27" customHeight="1" x14ac:dyDescent="0.3">
      <c r="A29" s="224"/>
      <c r="B29" s="8"/>
      <c r="C29" s="683" t="s">
        <v>133</v>
      </c>
      <c r="D29" s="683"/>
      <c r="E29" s="683"/>
      <c r="F29" s="683"/>
      <c r="G29" s="683"/>
      <c r="H29" s="683"/>
      <c r="I29" s="683"/>
      <c r="J29" s="683"/>
      <c r="K29" s="684" t="s">
        <v>132</v>
      </c>
      <c r="L29" s="684"/>
      <c r="M29" s="684"/>
      <c r="N29" s="684"/>
      <c r="O29" s="684"/>
      <c r="P29" s="684"/>
      <c r="Q29" s="684"/>
      <c r="R29" s="684"/>
      <c r="S29" s="683" t="s">
        <v>121</v>
      </c>
      <c r="T29" s="683"/>
      <c r="U29" s="683"/>
      <c r="V29" s="683"/>
      <c r="W29" s="683"/>
      <c r="X29" s="683"/>
      <c r="Y29" s="683"/>
      <c r="Z29" s="683"/>
    </row>
    <row r="30" spans="1:26" ht="58.8" customHeight="1" x14ac:dyDescent="0.3">
      <c r="A30" s="224"/>
      <c r="B30" s="194"/>
      <c r="C30" s="672" t="s">
        <v>25</v>
      </c>
      <c r="D30" s="672" t="s">
        <v>171</v>
      </c>
      <c r="E30" s="672" t="s">
        <v>152</v>
      </c>
      <c r="F30" s="672" t="s">
        <v>153</v>
      </c>
      <c r="G30" s="672" t="s">
        <v>123</v>
      </c>
      <c r="H30" s="44" t="s">
        <v>21</v>
      </c>
      <c r="I30" s="44" t="s">
        <v>22</v>
      </c>
      <c r="J30" s="44" t="s">
        <v>23</v>
      </c>
      <c r="K30" s="672" t="s">
        <v>25</v>
      </c>
      <c r="L30" s="672" t="s">
        <v>171</v>
      </c>
      <c r="M30" s="672" t="s">
        <v>152</v>
      </c>
      <c r="N30" s="672" t="s">
        <v>153</v>
      </c>
      <c r="O30" s="672" t="s">
        <v>123</v>
      </c>
      <c r="P30" s="43" t="s">
        <v>21</v>
      </c>
      <c r="Q30" s="43" t="s">
        <v>22</v>
      </c>
      <c r="R30" s="43" t="s">
        <v>23</v>
      </c>
      <c r="S30" s="672" t="s">
        <v>25</v>
      </c>
      <c r="T30" s="672" t="s">
        <v>171</v>
      </c>
      <c r="U30" s="672" t="s">
        <v>152</v>
      </c>
      <c r="V30" s="672" t="s">
        <v>153</v>
      </c>
      <c r="W30" s="672" t="s">
        <v>123</v>
      </c>
      <c r="X30" s="43" t="s">
        <v>21</v>
      </c>
      <c r="Y30" s="43" t="s">
        <v>22</v>
      </c>
      <c r="Z30" s="43" t="s">
        <v>23</v>
      </c>
    </row>
    <row r="31" spans="1:26" ht="18" customHeight="1" x14ac:dyDescent="0.3">
      <c r="A31" s="224"/>
      <c r="B31" s="226" t="s">
        <v>148</v>
      </c>
      <c r="C31" s="119"/>
      <c r="D31" s="119"/>
      <c r="E31" s="119"/>
      <c r="F31" s="119"/>
      <c r="G31" s="119"/>
      <c r="H31" s="120"/>
      <c r="I31" s="120"/>
      <c r="J31" s="120"/>
      <c r="K31" s="119"/>
      <c r="L31" s="119"/>
      <c r="M31" s="119"/>
      <c r="N31" s="119"/>
      <c r="O31" s="119"/>
      <c r="P31" s="120"/>
      <c r="Q31" s="120"/>
      <c r="R31" s="120"/>
      <c r="S31" s="119"/>
      <c r="T31" s="119"/>
      <c r="U31" s="119"/>
      <c r="V31" s="119"/>
      <c r="W31" s="119"/>
      <c r="X31" s="120"/>
      <c r="Y31" s="120"/>
      <c r="Z31" s="120"/>
    </row>
    <row r="32" spans="1:26" ht="18" customHeight="1" x14ac:dyDescent="0.3">
      <c r="A32" s="224"/>
      <c r="B32" s="12" t="s">
        <v>35</v>
      </c>
      <c r="C32" s="124">
        <v>50</v>
      </c>
      <c r="D32" s="124">
        <v>50</v>
      </c>
      <c r="E32" s="124">
        <v>50</v>
      </c>
      <c r="F32" s="124">
        <v>50</v>
      </c>
      <c r="G32" s="125">
        <v>165</v>
      </c>
      <c r="H32" s="129">
        <f t="shared" ref="H32:H37" si="6">(E32/D32)*100</f>
        <v>100</v>
      </c>
      <c r="I32" s="129">
        <f t="shared" ref="I32:I37" si="7">(F32/C32)*100</f>
        <v>100</v>
      </c>
      <c r="J32" s="129">
        <f t="shared" ref="J32:J37" si="8">G32</f>
        <v>165</v>
      </c>
      <c r="K32" s="679">
        <v>41</v>
      </c>
      <c r="L32" s="679">
        <v>41</v>
      </c>
      <c r="M32" s="679">
        <v>41</v>
      </c>
      <c r="N32" s="679">
        <v>41</v>
      </c>
      <c r="O32" s="125">
        <v>102</v>
      </c>
      <c r="P32" s="129">
        <f t="shared" ref="P32:P37" si="9">(M32/L32)*100</f>
        <v>100</v>
      </c>
      <c r="Q32" s="129">
        <f t="shared" ref="Q32:Q37" si="10">(N32/K32)*100</f>
        <v>100</v>
      </c>
      <c r="R32" s="129">
        <f t="shared" ref="R32:R37" si="11">O32</f>
        <v>102</v>
      </c>
      <c r="S32" s="679">
        <v>41</v>
      </c>
      <c r="T32" s="679">
        <v>41</v>
      </c>
      <c r="U32" s="679">
        <v>41</v>
      </c>
      <c r="V32" s="679">
        <v>41</v>
      </c>
      <c r="W32" s="125">
        <v>124</v>
      </c>
      <c r="X32" s="129">
        <f t="shared" ref="X32:X37" si="12">(U32/T32)*100</f>
        <v>100</v>
      </c>
      <c r="Y32" s="129">
        <f t="shared" ref="Y32:Y37" si="13">(V32/S32)*100</f>
        <v>100</v>
      </c>
      <c r="Z32" s="129">
        <f t="shared" ref="Z32:Z37" si="14">W32</f>
        <v>124</v>
      </c>
    </row>
    <row r="33" spans="1:26" ht="18" customHeight="1" x14ac:dyDescent="0.3">
      <c r="A33" s="224"/>
      <c r="B33" s="12" t="s">
        <v>30</v>
      </c>
      <c r="C33" s="125">
        <v>43</v>
      </c>
      <c r="D33" s="125">
        <v>43</v>
      </c>
      <c r="E33" s="125">
        <v>43</v>
      </c>
      <c r="F33" s="125">
        <v>43</v>
      </c>
      <c r="G33" s="125">
        <v>48</v>
      </c>
      <c r="H33" s="129">
        <f t="shared" si="6"/>
        <v>100</v>
      </c>
      <c r="I33" s="129">
        <f t="shared" si="7"/>
        <v>100</v>
      </c>
      <c r="J33" s="129">
        <f t="shared" si="8"/>
        <v>48</v>
      </c>
      <c r="K33" s="125">
        <v>41</v>
      </c>
      <c r="L33" s="125">
        <v>41</v>
      </c>
      <c r="M33" s="125">
        <v>41</v>
      </c>
      <c r="N33" s="125">
        <v>41</v>
      </c>
      <c r="O33" s="125">
        <v>35</v>
      </c>
      <c r="P33" s="129">
        <f t="shared" si="9"/>
        <v>100</v>
      </c>
      <c r="Q33" s="129">
        <f t="shared" si="10"/>
        <v>100</v>
      </c>
      <c r="R33" s="129">
        <f t="shared" si="11"/>
        <v>35</v>
      </c>
      <c r="S33" s="125">
        <v>41</v>
      </c>
      <c r="T33" s="125">
        <v>41</v>
      </c>
      <c r="U33" s="125">
        <v>41</v>
      </c>
      <c r="V33" s="125">
        <v>41</v>
      </c>
      <c r="W33" s="125">
        <v>27</v>
      </c>
      <c r="X33" s="129">
        <f t="shared" si="12"/>
        <v>100</v>
      </c>
      <c r="Y33" s="129">
        <f t="shared" si="13"/>
        <v>100</v>
      </c>
      <c r="Z33" s="129">
        <f t="shared" si="14"/>
        <v>27</v>
      </c>
    </row>
    <row r="34" spans="1:26" ht="18" customHeight="1" x14ac:dyDescent="0.3">
      <c r="A34" s="224"/>
      <c r="B34" s="12" t="s">
        <v>140</v>
      </c>
      <c r="C34" s="125">
        <v>41</v>
      </c>
      <c r="D34" s="125">
        <v>41</v>
      </c>
      <c r="E34" s="125">
        <v>41</v>
      </c>
      <c r="F34" s="125">
        <v>41</v>
      </c>
      <c r="G34" s="125">
        <v>72</v>
      </c>
      <c r="H34" s="129">
        <f t="shared" si="6"/>
        <v>100</v>
      </c>
      <c r="I34" s="129">
        <f t="shared" si="7"/>
        <v>100</v>
      </c>
      <c r="J34" s="129">
        <f t="shared" si="8"/>
        <v>72</v>
      </c>
      <c r="K34" s="125">
        <v>41</v>
      </c>
      <c r="L34" s="125">
        <v>41</v>
      </c>
      <c r="M34" s="125">
        <v>41</v>
      </c>
      <c r="N34" s="125">
        <v>41</v>
      </c>
      <c r="O34" s="125">
        <v>55</v>
      </c>
      <c r="P34" s="129">
        <f t="shared" si="9"/>
        <v>100</v>
      </c>
      <c r="Q34" s="129">
        <f t="shared" si="10"/>
        <v>100</v>
      </c>
      <c r="R34" s="129">
        <f t="shared" si="11"/>
        <v>55</v>
      </c>
      <c r="S34" s="125">
        <v>41</v>
      </c>
      <c r="T34" s="125">
        <v>41</v>
      </c>
      <c r="U34" s="125">
        <v>41</v>
      </c>
      <c r="V34" s="125">
        <v>41</v>
      </c>
      <c r="W34" s="125">
        <v>71</v>
      </c>
      <c r="X34" s="129">
        <f t="shared" si="12"/>
        <v>100</v>
      </c>
      <c r="Y34" s="129">
        <f t="shared" si="13"/>
        <v>100</v>
      </c>
      <c r="Z34" s="129">
        <f t="shared" si="14"/>
        <v>71</v>
      </c>
    </row>
    <row r="35" spans="1:26" ht="18" customHeight="1" x14ac:dyDescent="0.3">
      <c r="A35" s="224"/>
      <c r="B35" s="12" t="s">
        <v>141</v>
      </c>
      <c r="C35" s="125">
        <v>45</v>
      </c>
      <c r="D35" s="125">
        <v>45</v>
      </c>
      <c r="E35" s="125">
        <v>45</v>
      </c>
      <c r="F35" s="125">
        <v>45</v>
      </c>
      <c r="G35" s="125">
        <v>50</v>
      </c>
      <c r="H35" s="129">
        <f t="shared" si="6"/>
        <v>100</v>
      </c>
      <c r="I35" s="129">
        <f t="shared" si="7"/>
        <v>100</v>
      </c>
      <c r="J35" s="129">
        <f t="shared" si="8"/>
        <v>50</v>
      </c>
      <c r="K35" s="125">
        <v>45</v>
      </c>
      <c r="L35" s="125">
        <v>45</v>
      </c>
      <c r="M35" s="125">
        <v>45</v>
      </c>
      <c r="N35" s="125">
        <v>45</v>
      </c>
      <c r="O35" s="125">
        <v>23</v>
      </c>
      <c r="P35" s="129">
        <f t="shared" si="9"/>
        <v>100</v>
      </c>
      <c r="Q35" s="129">
        <f t="shared" si="10"/>
        <v>100</v>
      </c>
      <c r="R35" s="129">
        <f t="shared" si="11"/>
        <v>23</v>
      </c>
      <c r="S35" s="125">
        <v>45</v>
      </c>
      <c r="T35" s="125">
        <v>45</v>
      </c>
      <c r="U35" s="125">
        <v>45</v>
      </c>
      <c r="V35" s="125">
        <v>45</v>
      </c>
      <c r="W35" s="125"/>
      <c r="X35" s="129">
        <f t="shared" si="12"/>
        <v>100</v>
      </c>
      <c r="Y35" s="129">
        <f t="shared" si="13"/>
        <v>100</v>
      </c>
      <c r="Z35" s="129">
        <f t="shared" si="14"/>
        <v>0</v>
      </c>
    </row>
    <row r="36" spans="1:26" ht="18" customHeight="1" x14ac:dyDescent="0.3">
      <c r="A36" s="224"/>
      <c r="B36" s="12" t="s">
        <v>139</v>
      </c>
      <c r="C36" s="125">
        <v>51</v>
      </c>
      <c r="D36" s="125">
        <v>51</v>
      </c>
      <c r="E36" s="125">
        <v>51</v>
      </c>
      <c r="F36" s="125">
        <v>51</v>
      </c>
      <c r="G36" s="125">
        <v>119</v>
      </c>
      <c r="H36" s="129">
        <f t="shared" si="6"/>
        <v>100</v>
      </c>
      <c r="I36" s="129">
        <f t="shared" si="7"/>
        <v>100</v>
      </c>
      <c r="J36" s="129">
        <f t="shared" si="8"/>
        <v>119</v>
      </c>
      <c r="K36" s="125">
        <v>51</v>
      </c>
      <c r="L36" s="125">
        <v>51</v>
      </c>
      <c r="M36" s="125">
        <v>51</v>
      </c>
      <c r="N36" s="125">
        <v>51</v>
      </c>
      <c r="O36" s="125">
        <v>16</v>
      </c>
      <c r="P36" s="129">
        <f t="shared" si="9"/>
        <v>100</v>
      </c>
      <c r="Q36" s="129">
        <f t="shared" si="10"/>
        <v>100</v>
      </c>
      <c r="R36" s="129">
        <f t="shared" si="11"/>
        <v>16</v>
      </c>
      <c r="S36" s="125">
        <v>51</v>
      </c>
      <c r="T36" s="125">
        <v>51</v>
      </c>
      <c r="U36" s="125">
        <v>51</v>
      </c>
      <c r="V36" s="125">
        <v>51</v>
      </c>
      <c r="W36" s="125"/>
      <c r="X36" s="129">
        <f t="shared" si="12"/>
        <v>100</v>
      </c>
      <c r="Y36" s="129">
        <f t="shared" si="13"/>
        <v>100</v>
      </c>
      <c r="Z36" s="129">
        <f t="shared" si="14"/>
        <v>0</v>
      </c>
    </row>
    <row r="37" spans="1:26" ht="18" customHeight="1" x14ac:dyDescent="0.3">
      <c r="A37" s="224"/>
      <c r="B37" s="13" t="s">
        <v>178</v>
      </c>
      <c r="C37" s="124">
        <v>45</v>
      </c>
      <c r="D37" s="124">
        <v>45</v>
      </c>
      <c r="E37" s="124">
        <v>45</v>
      </c>
      <c r="F37" s="124">
        <v>45</v>
      </c>
      <c r="G37" s="124">
        <v>77</v>
      </c>
      <c r="H37" s="129">
        <f t="shared" si="6"/>
        <v>100</v>
      </c>
      <c r="I37" s="129">
        <f t="shared" si="7"/>
        <v>100</v>
      </c>
      <c r="J37" s="129">
        <f t="shared" si="8"/>
        <v>77</v>
      </c>
      <c r="K37" s="679">
        <v>45</v>
      </c>
      <c r="L37" s="679">
        <v>45</v>
      </c>
      <c r="M37" s="679">
        <v>45</v>
      </c>
      <c r="N37" s="679">
        <v>45</v>
      </c>
      <c r="O37" s="679">
        <v>28</v>
      </c>
      <c r="P37" s="129">
        <f t="shared" si="9"/>
        <v>100</v>
      </c>
      <c r="Q37" s="129">
        <f t="shared" si="10"/>
        <v>100</v>
      </c>
      <c r="R37" s="129">
        <f t="shared" si="11"/>
        <v>28</v>
      </c>
      <c r="S37" s="679">
        <v>45</v>
      </c>
      <c r="T37" s="679">
        <v>45</v>
      </c>
      <c r="U37" s="679">
        <v>45</v>
      </c>
      <c r="V37" s="679">
        <v>45</v>
      </c>
      <c r="W37" s="679"/>
      <c r="X37" s="129">
        <f t="shared" si="12"/>
        <v>100</v>
      </c>
      <c r="Y37" s="129">
        <f t="shared" si="13"/>
        <v>100</v>
      </c>
      <c r="Z37" s="129">
        <f t="shared" si="14"/>
        <v>0</v>
      </c>
    </row>
    <row r="38" spans="1:26" ht="18" customHeight="1" x14ac:dyDescent="0.3">
      <c r="A38" s="224"/>
      <c r="B38" s="123" t="s">
        <v>27</v>
      </c>
      <c r="C38" s="126">
        <f>C32+C33+C34+C35+C36+C37</f>
        <v>275</v>
      </c>
      <c r="D38" s="126">
        <f t="shared" ref="D38:F38" si="15">D32+D33+D34+D35+D36+D37</f>
        <v>275</v>
      </c>
      <c r="E38" s="126">
        <f t="shared" si="15"/>
        <v>275</v>
      </c>
      <c r="F38" s="126">
        <f t="shared" si="15"/>
        <v>275</v>
      </c>
      <c r="G38" s="126">
        <f>G32+G33+G34+G35+G36+G37</f>
        <v>531</v>
      </c>
      <c r="H38" s="127"/>
      <c r="I38" s="127"/>
      <c r="J38" s="128"/>
      <c r="K38" s="126">
        <f>K32+K33+K34+K35+K36+K37</f>
        <v>264</v>
      </c>
      <c r="L38" s="126">
        <f t="shared" ref="L38:N38" si="16">L32+L33+L34+L35+L36+L37</f>
        <v>264</v>
      </c>
      <c r="M38" s="126">
        <f t="shared" si="16"/>
        <v>264</v>
      </c>
      <c r="N38" s="126">
        <f t="shared" si="16"/>
        <v>264</v>
      </c>
      <c r="O38" s="126">
        <f>O32+O33+O34+O35+O36+O37</f>
        <v>259</v>
      </c>
      <c r="P38" s="18"/>
      <c r="Q38" s="18"/>
      <c r="R38" s="50"/>
      <c r="S38" s="126">
        <f>S32+S33+S34+S35+S36+S37</f>
        <v>264</v>
      </c>
      <c r="T38" s="126">
        <f t="shared" ref="T38:V38" si="17">T32+T33+T34+T35+T36+T37</f>
        <v>264</v>
      </c>
      <c r="U38" s="126">
        <f t="shared" si="17"/>
        <v>264</v>
      </c>
      <c r="V38" s="126">
        <f t="shared" si="17"/>
        <v>264</v>
      </c>
      <c r="W38" s="126">
        <f>W32+W33+W34+W35+W36+W37</f>
        <v>222</v>
      </c>
      <c r="X38" s="18"/>
      <c r="Y38" s="18"/>
      <c r="Z38" s="50"/>
    </row>
    <row r="39" spans="1:26" ht="18" customHeight="1" x14ac:dyDescent="0.3">
      <c r="A39" s="224"/>
      <c r="B39" s="195"/>
      <c r="C39" s="196"/>
      <c r="D39" s="196"/>
      <c r="E39" s="196"/>
      <c r="F39" s="196"/>
      <c r="G39" s="196"/>
      <c r="H39" s="197"/>
      <c r="I39" s="197"/>
      <c r="J39" s="197"/>
      <c r="K39" s="17"/>
      <c r="L39" s="17"/>
      <c r="M39" s="17"/>
      <c r="N39" s="17"/>
      <c r="O39" s="17"/>
      <c r="P39" s="18"/>
      <c r="Q39" s="18"/>
      <c r="R39" s="18"/>
      <c r="S39" s="17"/>
      <c r="T39" s="17"/>
      <c r="U39" s="17"/>
      <c r="V39" s="17"/>
      <c r="W39" s="17"/>
      <c r="X39" s="18"/>
      <c r="Y39" s="18"/>
      <c r="Z39" s="18"/>
    </row>
    <row r="40" spans="1:26" ht="18" customHeight="1" x14ac:dyDescent="0.3">
      <c r="A40" s="224"/>
      <c r="B40" s="121" t="s">
        <v>151</v>
      </c>
      <c r="C40" s="122"/>
      <c r="D40" s="122"/>
      <c r="E40" s="122"/>
      <c r="F40" s="122"/>
      <c r="G40" s="122"/>
      <c r="H40" s="122"/>
      <c r="I40" s="122"/>
      <c r="J40" s="122"/>
      <c r="K40" s="122"/>
      <c r="L40" s="122"/>
      <c r="M40" s="122"/>
      <c r="N40" s="122"/>
      <c r="O40" s="122"/>
      <c r="P40" s="122"/>
      <c r="Q40" s="122"/>
      <c r="R40" s="122"/>
      <c r="S40" s="122"/>
      <c r="T40" s="122"/>
      <c r="U40" s="122"/>
      <c r="V40" s="122"/>
      <c r="W40" s="122"/>
      <c r="X40" s="122"/>
      <c r="Y40" s="122"/>
      <c r="Z40" s="122"/>
    </row>
    <row r="41" spans="1:26" ht="18" customHeight="1" x14ac:dyDescent="0.3">
      <c r="A41" s="224"/>
      <c r="B41" s="13" t="s">
        <v>143</v>
      </c>
      <c r="C41" s="125">
        <v>12</v>
      </c>
      <c r="D41" s="125">
        <v>12</v>
      </c>
      <c r="E41" s="125">
        <v>12</v>
      </c>
      <c r="F41" s="125">
        <v>12</v>
      </c>
      <c r="G41" s="125">
        <v>12</v>
      </c>
      <c r="H41" s="129">
        <f>(E41/D41)*100</f>
        <v>100</v>
      </c>
      <c r="I41" s="129">
        <f>(F41/C41)*100</f>
        <v>100</v>
      </c>
      <c r="J41" s="129">
        <f>G41</f>
        <v>12</v>
      </c>
      <c r="K41" s="680">
        <v>12</v>
      </c>
      <c r="L41" s="680">
        <v>12</v>
      </c>
      <c r="M41" s="680">
        <v>12</v>
      </c>
      <c r="N41" s="680">
        <v>12</v>
      </c>
      <c r="O41" s="680">
        <v>10</v>
      </c>
      <c r="P41" s="129">
        <f>(M41/L41)*100</f>
        <v>100</v>
      </c>
      <c r="Q41" s="129">
        <f>(N41/K41)*100</f>
        <v>100</v>
      </c>
      <c r="R41" s="129">
        <f>O41</f>
        <v>10</v>
      </c>
      <c r="S41" s="125">
        <v>12</v>
      </c>
      <c r="T41" s="125">
        <v>12</v>
      </c>
      <c r="U41" s="125">
        <v>12</v>
      </c>
      <c r="V41" s="125">
        <v>12</v>
      </c>
      <c r="W41" s="125">
        <v>17</v>
      </c>
      <c r="X41" s="129">
        <f>(U41/T41)*100</f>
        <v>100</v>
      </c>
      <c r="Y41" s="129">
        <f>(V41/S41)*100</f>
        <v>100</v>
      </c>
      <c r="Z41" s="129">
        <f>W41</f>
        <v>17</v>
      </c>
    </row>
    <row r="42" spans="1:26" ht="18" customHeight="1" x14ac:dyDescent="0.3">
      <c r="A42" s="224"/>
      <c r="B42" s="13" t="s">
        <v>144</v>
      </c>
      <c r="C42" s="125">
        <v>9</v>
      </c>
      <c r="D42" s="125">
        <v>9</v>
      </c>
      <c r="E42" s="125">
        <v>9</v>
      </c>
      <c r="F42" s="125">
        <v>9</v>
      </c>
      <c r="G42" s="125">
        <v>8</v>
      </c>
      <c r="H42" s="129">
        <f>(E42/D42)*100</f>
        <v>100</v>
      </c>
      <c r="I42" s="129">
        <f>(F42/C42)*100</f>
        <v>100</v>
      </c>
      <c r="J42" s="129">
        <f>G42</f>
        <v>8</v>
      </c>
      <c r="K42" s="680">
        <v>8</v>
      </c>
      <c r="L42" s="680">
        <v>8</v>
      </c>
      <c r="M42" s="680">
        <v>8</v>
      </c>
      <c r="N42" s="680">
        <v>8</v>
      </c>
      <c r="O42" s="681">
        <v>0</v>
      </c>
      <c r="P42" s="129">
        <f>(M42/L42)*100</f>
        <v>100</v>
      </c>
      <c r="Q42" s="129">
        <f>(N42/K42)*100</f>
        <v>100</v>
      </c>
      <c r="R42" s="129">
        <f>O42</f>
        <v>0</v>
      </c>
      <c r="S42" s="125">
        <v>8</v>
      </c>
      <c r="T42" s="125">
        <v>8</v>
      </c>
      <c r="U42" s="125">
        <v>8</v>
      </c>
      <c r="V42" s="125">
        <v>8</v>
      </c>
      <c r="W42" s="679"/>
      <c r="X42" s="129">
        <f>(U42/T42)*100</f>
        <v>100</v>
      </c>
      <c r="Y42" s="129">
        <f>(V42/S42)*100</f>
        <v>100</v>
      </c>
      <c r="Z42" s="129">
        <f>W42</f>
        <v>0</v>
      </c>
    </row>
    <row r="43" spans="1:26" ht="18" customHeight="1" x14ac:dyDescent="0.3">
      <c r="A43" s="224"/>
      <c r="B43" s="13" t="s">
        <v>99</v>
      </c>
      <c r="C43" s="124">
        <v>13</v>
      </c>
      <c r="D43" s="124">
        <v>13</v>
      </c>
      <c r="E43" s="124">
        <v>13</v>
      </c>
      <c r="F43" s="124">
        <v>13</v>
      </c>
      <c r="G43" s="124">
        <v>33</v>
      </c>
      <c r="H43" s="129">
        <f>(E43/D43)*100</f>
        <v>100</v>
      </c>
      <c r="I43" s="129">
        <f>(F43/C43)*100</f>
        <v>100</v>
      </c>
      <c r="J43" s="129">
        <f>G43</f>
        <v>33</v>
      </c>
      <c r="K43" s="681">
        <v>13</v>
      </c>
      <c r="L43" s="681">
        <v>13</v>
      </c>
      <c r="M43" s="681">
        <v>13</v>
      </c>
      <c r="N43" s="681">
        <v>13</v>
      </c>
      <c r="O43" s="681">
        <v>20</v>
      </c>
      <c r="P43" s="129">
        <f>(M43/L43)*100</f>
        <v>100</v>
      </c>
      <c r="Q43" s="129">
        <f>(N43/K43)*100</f>
        <v>100</v>
      </c>
      <c r="R43" s="129">
        <f>O43</f>
        <v>20</v>
      </c>
      <c r="S43" s="679">
        <v>13</v>
      </c>
      <c r="T43" s="679">
        <v>13</v>
      </c>
      <c r="U43" s="679">
        <v>13</v>
      </c>
      <c r="V43" s="679">
        <v>13</v>
      </c>
      <c r="W43" s="679">
        <v>28</v>
      </c>
      <c r="X43" s="129">
        <f>(U43/T43)*100</f>
        <v>100</v>
      </c>
      <c r="Y43" s="129">
        <f>(V43/S43)*100</f>
        <v>100</v>
      </c>
      <c r="Z43" s="129">
        <v>28</v>
      </c>
    </row>
    <row r="44" spans="1:26" ht="18" customHeight="1" x14ac:dyDescent="0.3">
      <c r="A44" s="224"/>
      <c r="B44" s="13" t="s">
        <v>98</v>
      </c>
      <c r="C44" s="130">
        <v>10</v>
      </c>
      <c r="D44" s="130">
        <v>10</v>
      </c>
      <c r="E44" s="130">
        <v>10</v>
      </c>
      <c r="F44" s="130">
        <v>10</v>
      </c>
      <c r="G44" s="130">
        <v>1</v>
      </c>
      <c r="H44" s="129">
        <f>(E44/D44)*100</f>
        <v>100</v>
      </c>
      <c r="I44" s="129">
        <f>(F44/C44)*100</f>
        <v>100</v>
      </c>
      <c r="J44" s="129">
        <f>G44</f>
        <v>1</v>
      </c>
      <c r="K44" s="682">
        <v>8</v>
      </c>
      <c r="L44" s="682">
        <v>8</v>
      </c>
      <c r="M44" s="682">
        <v>8</v>
      </c>
      <c r="N44" s="682">
        <v>8</v>
      </c>
      <c r="O44" s="682">
        <v>4</v>
      </c>
      <c r="P44" s="129">
        <f>(M44/L44)*100</f>
        <v>100</v>
      </c>
      <c r="Q44" s="129">
        <f>(N44/K44)*100</f>
        <v>100</v>
      </c>
      <c r="R44" s="129">
        <f>O44</f>
        <v>4</v>
      </c>
      <c r="S44" s="130">
        <v>8</v>
      </c>
      <c r="T44" s="130">
        <v>8</v>
      </c>
      <c r="U44" s="130">
        <v>8</v>
      </c>
      <c r="V44" s="130">
        <v>8</v>
      </c>
      <c r="W44" s="130">
        <v>10</v>
      </c>
      <c r="X44" s="129">
        <f>(U44/T44)*100</f>
        <v>100</v>
      </c>
      <c r="Y44" s="129">
        <f>(V44/S44)*100</f>
        <v>100</v>
      </c>
      <c r="Z44" s="129">
        <f>W44</f>
        <v>10</v>
      </c>
    </row>
    <row r="45" spans="1:26" ht="18" customHeight="1" x14ac:dyDescent="0.3">
      <c r="A45" s="224"/>
      <c r="B45" s="123" t="s">
        <v>29</v>
      </c>
      <c r="C45" s="131">
        <f>C41+C42+C44+C43</f>
        <v>44</v>
      </c>
      <c r="D45" s="131">
        <f t="shared" ref="D45:G45" si="18">D41+D42+D44+D43</f>
        <v>44</v>
      </c>
      <c r="E45" s="131">
        <f t="shared" si="18"/>
        <v>44</v>
      </c>
      <c r="F45" s="131">
        <f t="shared" si="18"/>
        <v>44</v>
      </c>
      <c r="G45" s="131">
        <f t="shared" si="18"/>
        <v>54</v>
      </c>
      <c r="H45" s="128"/>
      <c r="I45" s="128"/>
      <c r="J45" s="128"/>
      <c r="K45" s="131">
        <f>K41+K42+K44+K43</f>
        <v>41</v>
      </c>
      <c r="L45" s="131">
        <f t="shared" ref="L45:O45" si="19">L41+L42+L44+L43</f>
        <v>41</v>
      </c>
      <c r="M45" s="131">
        <f t="shared" si="19"/>
        <v>41</v>
      </c>
      <c r="N45" s="131">
        <f t="shared" si="19"/>
        <v>41</v>
      </c>
      <c r="O45" s="131">
        <f t="shared" si="19"/>
        <v>34</v>
      </c>
      <c r="P45" s="50"/>
      <c r="Q45" s="50"/>
      <c r="R45" s="50"/>
      <c r="S45" s="131">
        <f>S41+S42+S44+S43</f>
        <v>41</v>
      </c>
      <c r="T45" s="131">
        <f t="shared" ref="T45" si="20">T41+T42+T44+T43</f>
        <v>41</v>
      </c>
      <c r="U45" s="131">
        <f t="shared" ref="U45" si="21">U41+U42+U44+U43</f>
        <v>41</v>
      </c>
      <c r="V45" s="131">
        <f t="shared" ref="V45" si="22">V41+V42+V44+V43</f>
        <v>41</v>
      </c>
      <c r="W45" s="131">
        <f t="shared" ref="W45" si="23">W41+W42+W44+W43</f>
        <v>55</v>
      </c>
      <c r="X45" s="50"/>
      <c r="Y45" s="50"/>
      <c r="Z45" s="50"/>
    </row>
    <row r="46" spans="1:26" ht="18" customHeight="1" x14ac:dyDescent="0.3">
      <c r="A46" s="224"/>
      <c r="B46" s="8"/>
      <c r="H46" s="23"/>
      <c r="I46" s="23"/>
      <c r="K46" s="8"/>
      <c r="L46" s="8"/>
      <c r="M46" s="8"/>
      <c r="N46" s="8"/>
      <c r="O46" s="8"/>
      <c r="P46" s="22"/>
      <c r="Q46" s="22"/>
      <c r="R46" s="8"/>
      <c r="S46" s="8"/>
      <c r="T46" s="8"/>
      <c r="U46" s="8"/>
      <c r="V46" s="8"/>
      <c r="W46" s="8"/>
      <c r="X46" s="22"/>
      <c r="Y46" s="22"/>
      <c r="Z46" s="8"/>
    </row>
    <row r="47" spans="1:26" ht="18" customHeight="1" x14ac:dyDescent="0.3">
      <c r="A47" s="224"/>
      <c r="B47" s="133" t="s">
        <v>16</v>
      </c>
      <c r="C47" s="132">
        <f>SUM(C38+C45)</f>
        <v>319</v>
      </c>
      <c r="D47" s="132">
        <f>SUM(D38+D45)</f>
        <v>319</v>
      </c>
      <c r="E47" s="132">
        <f>SUM(E38+E45)</f>
        <v>319</v>
      </c>
      <c r="F47" s="132">
        <f>SUM(F38+F45)</f>
        <v>319</v>
      </c>
      <c r="G47" s="132">
        <f>SUM(G38+G45)</f>
        <v>585</v>
      </c>
      <c r="H47" s="128"/>
      <c r="I47" s="128"/>
      <c r="J47" s="128"/>
      <c r="K47" s="132">
        <f>SUM(K38+K45)</f>
        <v>305</v>
      </c>
      <c r="L47" s="132">
        <f>SUM(L38+L45)</f>
        <v>305</v>
      </c>
      <c r="M47" s="132">
        <f>SUM(M38+M45)</f>
        <v>305</v>
      </c>
      <c r="N47" s="132">
        <f>SUM(N38+N45)</f>
        <v>305</v>
      </c>
      <c r="O47" s="132">
        <f>SUM(O38+O45)</f>
        <v>293</v>
      </c>
      <c r="P47" s="50"/>
      <c r="Q47" s="50"/>
      <c r="R47" s="50"/>
      <c r="S47" s="132">
        <f>SUM(S38+S45)</f>
        <v>305</v>
      </c>
      <c r="T47" s="132">
        <f>SUM(T38+T45)</f>
        <v>305</v>
      </c>
      <c r="U47" s="132">
        <f>SUM(U38+U45)</f>
        <v>305</v>
      </c>
      <c r="V47" s="132">
        <f>SUM(V38+V45)</f>
        <v>305</v>
      </c>
      <c r="W47" s="132">
        <f>SUM(W38+W45)</f>
        <v>277</v>
      </c>
      <c r="X47" s="50"/>
      <c r="Y47" s="50"/>
      <c r="Z47" s="50"/>
    </row>
    <row r="48" spans="1:26" ht="22.2" customHeight="1" x14ac:dyDescent="0.3">
      <c r="A48" s="224"/>
      <c r="B48" s="225"/>
      <c r="C48" s="225"/>
      <c r="D48" s="225"/>
    </row>
    <row r="50" spans="1:42" ht="22.8" customHeight="1" x14ac:dyDescent="0.3">
      <c r="A50" s="8"/>
      <c r="B50" s="8"/>
      <c r="C50" s="552" t="s">
        <v>122</v>
      </c>
      <c r="D50" s="552"/>
      <c r="E50" s="552"/>
      <c r="F50" s="552"/>
      <c r="G50" s="552"/>
      <c r="H50" s="552"/>
      <c r="I50" s="552"/>
      <c r="J50" s="552"/>
      <c r="K50" s="552" t="s">
        <v>11</v>
      </c>
      <c r="L50" s="552"/>
      <c r="M50" s="552"/>
      <c r="N50" s="552"/>
      <c r="O50" s="552"/>
      <c r="P50" s="552"/>
      <c r="Q50" s="552"/>
      <c r="R50" s="552"/>
      <c r="S50" s="552" t="s">
        <v>12</v>
      </c>
      <c r="T50" s="552"/>
      <c r="U50" s="552"/>
      <c r="V50" s="552"/>
      <c r="W50" s="552"/>
      <c r="X50" s="552"/>
      <c r="Y50" s="552"/>
      <c r="Z50" s="552"/>
      <c r="AA50" s="552" t="s">
        <v>15</v>
      </c>
      <c r="AB50" s="552"/>
      <c r="AC50" s="552"/>
      <c r="AD50" s="552"/>
      <c r="AE50" s="552"/>
      <c r="AF50" s="552"/>
      <c r="AG50" s="552"/>
      <c r="AH50" s="552"/>
      <c r="AI50" s="552" t="s">
        <v>104</v>
      </c>
      <c r="AJ50" s="552"/>
      <c r="AK50" s="552"/>
      <c r="AL50" s="552"/>
      <c r="AM50" s="552"/>
      <c r="AN50" s="552"/>
      <c r="AO50" s="552"/>
      <c r="AP50" s="552"/>
    </row>
    <row r="51" spans="1:42" ht="65.400000000000006" customHeight="1" x14ac:dyDescent="0.3">
      <c r="A51" s="8"/>
      <c r="B51" s="8"/>
      <c r="C51" s="30" t="s">
        <v>25</v>
      </c>
      <c r="D51" s="30" t="s">
        <v>171</v>
      </c>
      <c r="E51" s="30" t="s">
        <v>152</v>
      </c>
      <c r="F51" s="30" t="s">
        <v>153</v>
      </c>
      <c r="G51" s="30" t="s">
        <v>123</v>
      </c>
      <c r="H51" s="43" t="s">
        <v>21</v>
      </c>
      <c r="I51" s="43" t="s">
        <v>22</v>
      </c>
      <c r="J51" s="43" t="s">
        <v>23</v>
      </c>
      <c r="K51" s="30" t="s">
        <v>25</v>
      </c>
      <c r="L51" s="30" t="s">
        <v>171</v>
      </c>
      <c r="M51" s="30" t="s">
        <v>152</v>
      </c>
      <c r="N51" s="30" t="s">
        <v>153</v>
      </c>
      <c r="O51" s="30" t="s">
        <v>123</v>
      </c>
      <c r="P51" s="43" t="s">
        <v>21</v>
      </c>
      <c r="Q51" s="43" t="s">
        <v>22</v>
      </c>
      <c r="R51" s="43" t="s">
        <v>23</v>
      </c>
      <c r="S51" s="30" t="s">
        <v>25</v>
      </c>
      <c r="T51" s="30" t="s">
        <v>171</v>
      </c>
      <c r="U51" s="30" t="s">
        <v>152</v>
      </c>
      <c r="V51" s="30" t="s">
        <v>153</v>
      </c>
      <c r="W51" s="30" t="s">
        <v>123</v>
      </c>
      <c r="X51" s="43" t="s">
        <v>21</v>
      </c>
      <c r="Y51" s="43" t="s">
        <v>22</v>
      </c>
      <c r="Z51" s="43" t="s">
        <v>23</v>
      </c>
      <c r="AA51" s="30" t="s">
        <v>25</v>
      </c>
      <c r="AB51" s="30" t="s">
        <v>171</v>
      </c>
      <c r="AC51" s="30" t="s">
        <v>152</v>
      </c>
      <c r="AD51" s="30" t="s">
        <v>153</v>
      </c>
      <c r="AE51" s="30" t="s">
        <v>123</v>
      </c>
      <c r="AF51" s="43" t="s">
        <v>21</v>
      </c>
      <c r="AG51" s="43" t="s">
        <v>22</v>
      </c>
      <c r="AH51" s="43" t="s">
        <v>23</v>
      </c>
      <c r="AI51" s="30" t="s">
        <v>25</v>
      </c>
      <c r="AJ51" s="30" t="s">
        <v>171</v>
      </c>
      <c r="AK51" s="30" t="s">
        <v>152</v>
      </c>
      <c r="AL51" s="30" t="s">
        <v>153</v>
      </c>
      <c r="AM51" s="30" t="s">
        <v>123</v>
      </c>
      <c r="AN51" s="43" t="s">
        <v>21</v>
      </c>
      <c r="AO51" s="43" t="s">
        <v>22</v>
      </c>
      <c r="AP51" s="43" t="s">
        <v>23</v>
      </c>
    </row>
    <row r="52" spans="1:42" ht="15.6" customHeight="1" x14ac:dyDescent="0.3">
      <c r="A52" s="8"/>
      <c r="B52" s="9" t="s">
        <v>26</v>
      </c>
      <c r="C52" s="10"/>
      <c r="D52" s="10"/>
      <c r="E52" s="10"/>
      <c r="F52" s="10"/>
      <c r="G52" s="10"/>
      <c r="H52" s="11"/>
      <c r="I52" s="11"/>
      <c r="J52" s="11"/>
      <c r="K52" s="10"/>
      <c r="L52" s="10"/>
      <c r="M52" s="10"/>
      <c r="N52" s="10"/>
      <c r="O52" s="10"/>
      <c r="P52" s="11"/>
      <c r="Q52" s="11"/>
      <c r="R52" s="11"/>
      <c r="S52" s="10"/>
      <c r="T52" s="10"/>
      <c r="U52" s="10"/>
      <c r="V52" s="10"/>
      <c r="W52" s="10"/>
      <c r="X52" s="11"/>
      <c r="Y52" s="11"/>
      <c r="Z52" s="11"/>
      <c r="AA52" s="10"/>
      <c r="AB52" s="10"/>
      <c r="AC52" s="10"/>
      <c r="AD52" s="10"/>
      <c r="AE52" s="10"/>
      <c r="AF52" s="11"/>
      <c r="AG52" s="11"/>
      <c r="AH52" s="11"/>
      <c r="AI52" s="10"/>
      <c r="AJ52" s="10"/>
      <c r="AK52" s="10"/>
      <c r="AL52" s="10"/>
      <c r="AM52" s="10"/>
      <c r="AN52" s="11"/>
      <c r="AO52" s="11"/>
      <c r="AP52" s="11"/>
    </row>
    <row r="53" spans="1:42" ht="15.6" customHeight="1" x14ac:dyDescent="0.3">
      <c r="A53" s="8"/>
      <c r="B53" s="12" t="s">
        <v>35</v>
      </c>
      <c r="C53" s="31">
        <v>41</v>
      </c>
      <c r="D53" s="31">
        <v>41</v>
      </c>
      <c r="E53" s="31">
        <v>41</v>
      </c>
      <c r="F53" s="31">
        <v>41</v>
      </c>
      <c r="G53" s="82">
        <v>128</v>
      </c>
      <c r="H53" s="72">
        <f t="shared" ref="H53:H58" si="24">(E53/D53)*100</f>
        <v>100</v>
      </c>
      <c r="I53" s="72">
        <f>(F53/C53)*100</f>
        <v>100</v>
      </c>
      <c r="J53" s="73">
        <f>G53</f>
        <v>128</v>
      </c>
      <c r="K53" s="31">
        <v>41</v>
      </c>
      <c r="L53" s="31">
        <v>41</v>
      </c>
      <c r="M53" s="31">
        <v>41</v>
      </c>
      <c r="N53" s="31">
        <v>41</v>
      </c>
      <c r="O53" s="82">
        <v>134</v>
      </c>
      <c r="P53" s="72">
        <f t="shared" ref="P53:P58" si="25">(M53/L53)*100</f>
        <v>100</v>
      </c>
      <c r="Q53" s="72">
        <f>(N53/K53)*100</f>
        <v>100</v>
      </c>
      <c r="R53" s="73">
        <f>O53</f>
        <v>134</v>
      </c>
      <c r="S53" s="31">
        <v>41</v>
      </c>
      <c r="T53" s="31">
        <v>41</v>
      </c>
      <c r="U53" s="31">
        <v>41</v>
      </c>
      <c r="V53" s="31">
        <v>41</v>
      </c>
      <c r="W53" s="82">
        <v>133</v>
      </c>
      <c r="X53" s="33">
        <f>(U53/T53)*100</f>
        <v>100</v>
      </c>
      <c r="Y53" s="33">
        <f>(V53/S53)*100</f>
        <v>100</v>
      </c>
      <c r="Z53" s="61">
        <f>W53</f>
        <v>133</v>
      </c>
      <c r="AA53" s="31">
        <v>41</v>
      </c>
      <c r="AB53" s="31">
        <v>41</v>
      </c>
      <c r="AC53" s="31">
        <v>41</v>
      </c>
      <c r="AD53" s="31">
        <v>41</v>
      </c>
      <c r="AE53" s="82">
        <v>140</v>
      </c>
      <c r="AF53" s="33">
        <f>(AC53/AB53)*100</f>
        <v>100</v>
      </c>
      <c r="AG53" s="33">
        <f>(AD53/AA53)*100</f>
        <v>100</v>
      </c>
      <c r="AH53" s="61">
        <f>AE53</f>
        <v>140</v>
      </c>
      <c r="AI53" s="31">
        <v>41</v>
      </c>
      <c r="AJ53" s="31">
        <v>41</v>
      </c>
      <c r="AK53" s="31">
        <v>41</v>
      </c>
      <c r="AL53" s="31">
        <v>41</v>
      </c>
      <c r="AM53" s="82">
        <v>125</v>
      </c>
      <c r="AN53" s="33">
        <f>(AK53/AJ53)*100</f>
        <v>100</v>
      </c>
      <c r="AO53" s="33">
        <f>(AL53/AI53)*100</f>
        <v>100</v>
      </c>
      <c r="AP53" s="61">
        <f>AM53</f>
        <v>125</v>
      </c>
    </row>
    <row r="54" spans="1:42" ht="15.6" customHeight="1" x14ac:dyDescent="0.3">
      <c r="A54" s="8"/>
      <c r="B54" s="12" t="s">
        <v>30</v>
      </c>
      <c r="C54" s="82">
        <v>41</v>
      </c>
      <c r="D54" s="82">
        <v>41</v>
      </c>
      <c r="E54" s="82">
        <v>41</v>
      </c>
      <c r="F54" s="82">
        <v>41</v>
      </c>
      <c r="G54" s="82">
        <v>26</v>
      </c>
      <c r="H54" s="72">
        <f t="shared" si="24"/>
        <v>100</v>
      </c>
      <c r="I54" s="72">
        <f t="shared" ref="I54:I58" si="26">(F54/C54)*100</f>
        <v>100</v>
      </c>
      <c r="J54" s="73">
        <f t="shared" ref="J54:J58" si="27">G54</f>
        <v>26</v>
      </c>
      <c r="K54" s="82">
        <v>41</v>
      </c>
      <c r="L54" s="82">
        <v>41</v>
      </c>
      <c r="M54" s="82">
        <v>41</v>
      </c>
      <c r="N54" s="82">
        <v>41</v>
      </c>
      <c r="O54" s="82">
        <v>32</v>
      </c>
      <c r="P54" s="72">
        <f t="shared" si="25"/>
        <v>100</v>
      </c>
      <c r="Q54" s="72">
        <f t="shared" ref="Q54:Q58" si="28">(N54/K54)*100</f>
        <v>100</v>
      </c>
      <c r="R54" s="73">
        <f t="shared" ref="R54:R58" si="29">O54</f>
        <v>32</v>
      </c>
      <c r="S54" s="82">
        <v>41</v>
      </c>
      <c r="T54" s="82">
        <v>41</v>
      </c>
      <c r="U54" s="82">
        <v>41</v>
      </c>
      <c r="V54" s="82">
        <v>41</v>
      </c>
      <c r="W54" s="82">
        <v>36</v>
      </c>
      <c r="X54" s="72">
        <f t="shared" ref="X54:X58" si="30">(U54/T54)*100</f>
        <v>100</v>
      </c>
      <c r="Y54" s="72">
        <f t="shared" ref="Y54:Y58" si="31">(V54/S54)*100</f>
        <v>100</v>
      </c>
      <c r="Z54" s="73">
        <f t="shared" ref="Z54:Z58" si="32">W54</f>
        <v>36</v>
      </c>
      <c r="AA54" s="82">
        <v>41</v>
      </c>
      <c r="AB54" s="82">
        <v>41</v>
      </c>
      <c r="AC54" s="82">
        <v>41</v>
      </c>
      <c r="AD54" s="82">
        <v>41</v>
      </c>
      <c r="AE54" s="82">
        <v>26</v>
      </c>
      <c r="AF54" s="33">
        <f t="shared" ref="AF54:AF58" si="33">(AC54/AB54)*100</f>
        <v>100</v>
      </c>
      <c r="AG54" s="33">
        <f t="shared" ref="AG54:AG58" si="34">(AD54/AA54)*100</f>
        <v>100</v>
      </c>
      <c r="AH54" s="61">
        <f t="shared" ref="AH54:AH58" si="35">AE54</f>
        <v>26</v>
      </c>
      <c r="AI54" s="82">
        <v>41</v>
      </c>
      <c r="AJ54" s="82">
        <v>41</v>
      </c>
      <c r="AK54" s="82">
        <v>41</v>
      </c>
      <c r="AL54" s="82">
        <v>41</v>
      </c>
      <c r="AM54" s="82">
        <v>32</v>
      </c>
      <c r="AN54" s="33">
        <f t="shared" ref="AN54:AN58" si="36">(AK54/AJ54)*100</f>
        <v>100</v>
      </c>
      <c r="AO54" s="33">
        <f t="shared" ref="AO54:AO58" si="37">(AL54/AI54)*100</f>
        <v>100</v>
      </c>
      <c r="AP54" s="61">
        <f t="shared" ref="AP54:AP58" si="38">AM54</f>
        <v>32</v>
      </c>
    </row>
    <row r="55" spans="1:42" ht="15.6" customHeight="1" x14ac:dyDescent="0.3">
      <c r="A55" s="8"/>
      <c r="B55" s="12" t="s">
        <v>140</v>
      </c>
      <c r="C55" s="82">
        <v>41</v>
      </c>
      <c r="D55" s="82">
        <v>41</v>
      </c>
      <c r="E55" s="82">
        <v>41</v>
      </c>
      <c r="F55" s="82">
        <v>41</v>
      </c>
      <c r="G55" s="82">
        <v>52</v>
      </c>
      <c r="H55" s="72">
        <f t="shared" si="24"/>
        <v>100</v>
      </c>
      <c r="I55" s="72">
        <f t="shared" si="26"/>
        <v>100</v>
      </c>
      <c r="J55" s="73">
        <f t="shared" si="27"/>
        <v>52</v>
      </c>
      <c r="K55" s="82">
        <v>41</v>
      </c>
      <c r="L55" s="82">
        <v>41</v>
      </c>
      <c r="M55" s="82">
        <v>41</v>
      </c>
      <c r="N55" s="82">
        <v>41</v>
      </c>
      <c r="O55" s="82">
        <v>59</v>
      </c>
      <c r="P55" s="72">
        <f t="shared" si="25"/>
        <v>100</v>
      </c>
      <c r="Q55" s="72">
        <f t="shared" si="28"/>
        <v>100</v>
      </c>
      <c r="R55" s="73">
        <f t="shared" si="29"/>
        <v>59</v>
      </c>
      <c r="S55" s="82">
        <v>41</v>
      </c>
      <c r="T55" s="82">
        <v>41</v>
      </c>
      <c r="U55" s="82">
        <v>41</v>
      </c>
      <c r="V55" s="82">
        <v>41</v>
      </c>
      <c r="W55" s="82">
        <v>61</v>
      </c>
      <c r="X55" s="72">
        <f t="shared" si="30"/>
        <v>100</v>
      </c>
      <c r="Y55" s="72">
        <f t="shared" si="31"/>
        <v>100</v>
      </c>
      <c r="Z55" s="73">
        <f t="shared" si="32"/>
        <v>61</v>
      </c>
      <c r="AA55" s="82">
        <v>41</v>
      </c>
      <c r="AB55" s="82">
        <v>41</v>
      </c>
      <c r="AC55" s="82">
        <v>41</v>
      </c>
      <c r="AD55" s="82">
        <v>41</v>
      </c>
      <c r="AE55" s="82">
        <v>52</v>
      </c>
      <c r="AF55" s="33">
        <f t="shared" si="33"/>
        <v>100</v>
      </c>
      <c r="AG55" s="33">
        <f t="shared" si="34"/>
        <v>100</v>
      </c>
      <c r="AH55" s="61">
        <f t="shared" si="35"/>
        <v>52</v>
      </c>
      <c r="AI55" s="82">
        <v>41</v>
      </c>
      <c r="AJ55" s="82">
        <v>41</v>
      </c>
      <c r="AK55" s="82">
        <v>41</v>
      </c>
      <c r="AL55" s="82">
        <v>41</v>
      </c>
      <c r="AM55" s="82">
        <v>69</v>
      </c>
      <c r="AN55" s="33">
        <f t="shared" si="36"/>
        <v>100</v>
      </c>
      <c r="AO55" s="33">
        <f t="shared" si="37"/>
        <v>100</v>
      </c>
      <c r="AP55" s="61">
        <f t="shared" si="38"/>
        <v>69</v>
      </c>
    </row>
    <row r="56" spans="1:42" ht="15.6" customHeight="1" x14ac:dyDescent="0.3">
      <c r="A56" s="8"/>
      <c r="B56" s="12" t="s">
        <v>141</v>
      </c>
      <c r="C56" s="82">
        <v>45</v>
      </c>
      <c r="D56" s="82">
        <v>45</v>
      </c>
      <c r="E56" s="82">
        <v>45</v>
      </c>
      <c r="F56" s="82">
        <v>45</v>
      </c>
      <c r="G56" s="82"/>
      <c r="H56" s="72">
        <f t="shared" si="24"/>
        <v>100</v>
      </c>
      <c r="I56" s="72">
        <f t="shared" si="26"/>
        <v>100</v>
      </c>
      <c r="J56" s="73">
        <f t="shared" si="27"/>
        <v>0</v>
      </c>
      <c r="K56" s="82">
        <v>45</v>
      </c>
      <c r="L56" s="82">
        <v>45</v>
      </c>
      <c r="M56" s="82">
        <v>45</v>
      </c>
      <c r="N56" s="82">
        <v>45</v>
      </c>
      <c r="O56" s="82">
        <v>29</v>
      </c>
      <c r="P56" s="72">
        <f t="shared" si="25"/>
        <v>100</v>
      </c>
      <c r="Q56" s="72">
        <f t="shared" si="28"/>
        <v>100</v>
      </c>
      <c r="R56" s="73">
        <f t="shared" si="29"/>
        <v>29</v>
      </c>
      <c r="S56" s="82">
        <v>45</v>
      </c>
      <c r="T56" s="82">
        <v>45</v>
      </c>
      <c r="U56" s="82">
        <v>45</v>
      </c>
      <c r="V56" s="82">
        <v>45</v>
      </c>
      <c r="W56" s="82"/>
      <c r="X56" s="72">
        <f t="shared" si="30"/>
        <v>100</v>
      </c>
      <c r="Y56" s="72">
        <f t="shared" si="31"/>
        <v>100</v>
      </c>
      <c r="Z56" s="73">
        <f t="shared" si="32"/>
        <v>0</v>
      </c>
      <c r="AA56" s="82">
        <v>45</v>
      </c>
      <c r="AB56" s="82">
        <v>45</v>
      </c>
      <c r="AC56" s="82">
        <v>45</v>
      </c>
      <c r="AD56" s="82">
        <v>45</v>
      </c>
      <c r="AE56" s="82"/>
      <c r="AF56" s="33">
        <f t="shared" si="33"/>
        <v>100</v>
      </c>
      <c r="AG56" s="33">
        <f t="shared" si="34"/>
        <v>100</v>
      </c>
      <c r="AH56" s="61">
        <f t="shared" si="35"/>
        <v>0</v>
      </c>
      <c r="AI56" s="82">
        <v>45</v>
      </c>
      <c r="AJ56" s="82">
        <v>45</v>
      </c>
      <c r="AK56" s="82">
        <v>45</v>
      </c>
      <c r="AL56" s="82">
        <v>45</v>
      </c>
      <c r="AM56" s="82"/>
      <c r="AN56" s="33">
        <f t="shared" si="36"/>
        <v>100</v>
      </c>
      <c r="AO56" s="33">
        <f t="shared" si="37"/>
        <v>100</v>
      </c>
      <c r="AP56" s="61">
        <f t="shared" si="38"/>
        <v>0</v>
      </c>
    </row>
    <row r="57" spans="1:42" ht="15.6" customHeight="1" x14ac:dyDescent="0.3">
      <c r="A57" s="8"/>
      <c r="B57" s="12" t="s">
        <v>139</v>
      </c>
      <c r="C57" s="82">
        <v>51</v>
      </c>
      <c r="D57" s="82">
        <v>51</v>
      </c>
      <c r="E57" s="82">
        <v>51</v>
      </c>
      <c r="F57" s="82">
        <v>51</v>
      </c>
      <c r="G57" s="82"/>
      <c r="H57" s="72">
        <f t="shared" si="24"/>
        <v>100</v>
      </c>
      <c r="I57" s="72">
        <f t="shared" si="26"/>
        <v>100</v>
      </c>
      <c r="J57" s="73">
        <f t="shared" si="27"/>
        <v>0</v>
      </c>
      <c r="K57" s="82">
        <v>51</v>
      </c>
      <c r="L57" s="82">
        <v>51</v>
      </c>
      <c r="M57" s="82">
        <v>51</v>
      </c>
      <c r="N57" s="82">
        <v>51</v>
      </c>
      <c r="O57" s="82">
        <v>71</v>
      </c>
      <c r="P57" s="72">
        <f t="shared" si="25"/>
        <v>100</v>
      </c>
      <c r="Q57" s="72">
        <f t="shared" si="28"/>
        <v>100</v>
      </c>
      <c r="R57" s="73">
        <f t="shared" si="29"/>
        <v>71</v>
      </c>
      <c r="S57" s="82">
        <v>51</v>
      </c>
      <c r="T57" s="82">
        <v>51</v>
      </c>
      <c r="U57" s="82">
        <v>51</v>
      </c>
      <c r="V57" s="82">
        <v>51</v>
      </c>
      <c r="W57" s="82"/>
      <c r="X57" s="72">
        <f t="shared" si="30"/>
        <v>100</v>
      </c>
      <c r="Y57" s="72">
        <f t="shared" si="31"/>
        <v>100</v>
      </c>
      <c r="Z57" s="73">
        <f t="shared" si="32"/>
        <v>0</v>
      </c>
      <c r="AA57" s="82">
        <v>51</v>
      </c>
      <c r="AB57" s="82">
        <v>51</v>
      </c>
      <c r="AC57" s="82">
        <v>51</v>
      </c>
      <c r="AD57" s="82">
        <v>51</v>
      </c>
      <c r="AE57" s="82"/>
      <c r="AF57" s="33">
        <f t="shared" si="33"/>
        <v>100</v>
      </c>
      <c r="AG57" s="33">
        <f t="shared" si="34"/>
        <v>100</v>
      </c>
      <c r="AH57" s="61">
        <f t="shared" si="35"/>
        <v>0</v>
      </c>
      <c r="AI57" s="82">
        <v>51</v>
      </c>
      <c r="AJ57" s="82">
        <v>51</v>
      </c>
      <c r="AK57" s="82">
        <v>51</v>
      </c>
      <c r="AL57" s="82">
        <v>51</v>
      </c>
      <c r="AM57" s="82"/>
      <c r="AN57" s="33">
        <f t="shared" si="36"/>
        <v>100</v>
      </c>
      <c r="AO57" s="33">
        <f t="shared" si="37"/>
        <v>100</v>
      </c>
      <c r="AP57" s="61">
        <f t="shared" si="38"/>
        <v>0</v>
      </c>
    </row>
    <row r="58" spans="1:42" ht="15.6" customHeight="1" x14ac:dyDescent="0.3">
      <c r="A58" s="8"/>
      <c r="B58" s="13" t="s">
        <v>142</v>
      </c>
      <c r="C58" s="31">
        <v>45</v>
      </c>
      <c r="D58" s="31">
        <v>45</v>
      </c>
      <c r="E58" s="31">
        <v>45</v>
      </c>
      <c r="F58" s="31">
        <v>45</v>
      </c>
      <c r="G58" s="31"/>
      <c r="H58" s="72">
        <f t="shared" si="24"/>
        <v>100</v>
      </c>
      <c r="I58" s="72">
        <f t="shared" si="26"/>
        <v>100</v>
      </c>
      <c r="J58" s="73">
        <f t="shared" si="27"/>
        <v>0</v>
      </c>
      <c r="K58" s="31">
        <v>45</v>
      </c>
      <c r="L58" s="31">
        <v>45</v>
      </c>
      <c r="M58" s="31">
        <v>45</v>
      </c>
      <c r="N58" s="31">
        <v>45</v>
      </c>
      <c r="O58" s="31">
        <v>72</v>
      </c>
      <c r="P58" s="72">
        <f t="shared" si="25"/>
        <v>100</v>
      </c>
      <c r="Q58" s="72">
        <f t="shared" si="28"/>
        <v>100</v>
      </c>
      <c r="R58" s="73">
        <f t="shared" si="29"/>
        <v>72</v>
      </c>
      <c r="S58" s="31">
        <v>45</v>
      </c>
      <c r="T58" s="31">
        <v>45</v>
      </c>
      <c r="U58" s="31">
        <v>45</v>
      </c>
      <c r="V58" s="31">
        <v>45</v>
      </c>
      <c r="W58" s="31"/>
      <c r="X58" s="72">
        <f t="shared" si="30"/>
        <v>100</v>
      </c>
      <c r="Y58" s="72">
        <f t="shared" si="31"/>
        <v>100</v>
      </c>
      <c r="Z58" s="73">
        <f t="shared" si="32"/>
        <v>0</v>
      </c>
      <c r="AA58" s="31">
        <v>45</v>
      </c>
      <c r="AB58" s="31">
        <v>45</v>
      </c>
      <c r="AC58" s="31">
        <v>45</v>
      </c>
      <c r="AD58" s="31">
        <v>45</v>
      </c>
      <c r="AE58" s="31"/>
      <c r="AF58" s="33">
        <f t="shared" si="33"/>
        <v>100</v>
      </c>
      <c r="AG58" s="33">
        <f t="shared" si="34"/>
        <v>100</v>
      </c>
      <c r="AH58" s="61">
        <f t="shared" si="35"/>
        <v>0</v>
      </c>
      <c r="AI58" s="31">
        <v>45</v>
      </c>
      <c r="AJ58" s="31">
        <v>45</v>
      </c>
      <c r="AK58" s="31">
        <v>45</v>
      </c>
      <c r="AL58" s="31">
        <v>45</v>
      </c>
      <c r="AM58" s="31"/>
      <c r="AN58" s="33">
        <f t="shared" si="36"/>
        <v>100</v>
      </c>
      <c r="AO58" s="33">
        <f t="shared" si="37"/>
        <v>100</v>
      </c>
      <c r="AP58" s="61">
        <f t="shared" si="38"/>
        <v>0</v>
      </c>
    </row>
    <row r="59" spans="1:42" ht="15.6" customHeight="1" x14ac:dyDescent="0.3">
      <c r="A59" s="8"/>
      <c r="B59" s="14" t="s">
        <v>27</v>
      </c>
      <c r="C59" s="15">
        <v>264</v>
      </c>
      <c r="D59" s="15">
        <v>264</v>
      </c>
      <c r="E59" s="15">
        <v>264</v>
      </c>
      <c r="F59" s="15">
        <v>264</v>
      </c>
      <c r="G59" s="15">
        <f t="shared" ref="G59" si="39">G53+G54+G55+G56+G57+G58</f>
        <v>206</v>
      </c>
      <c r="H59" s="18"/>
      <c r="I59" s="18"/>
      <c r="J59" s="50"/>
      <c r="K59" s="15">
        <v>264</v>
      </c>
      <c r="L59" s="15">
        <v>264</v>
      </c>
      <c r="M59" s="15">
        <v>264</v>
      </c>
      <c r="N59" s="15">
        <v>264</v>
      </c>
      <c r="O59" s="15">
        <f t="shared" ref="O59" si="40">O53+O54+O55+O56+O57+O58</f>
        <v>397</v>
      </c>
      <c r="P59" s="18"/>
      <c r="Q59" s="18"/>
      <c r="R59" s="50"/>
      <c r="S59" s="15">
        <v>264</v>
      </c>
      <c r="T59" s="15">
        <v>264</v>
      </c>
      <c r="U59" s="15">
        <v>264</v>
      </c>
      <c r="V59" s="15">
        <v>264</v>
      </c>
      <c r="W59" s="15">
        <f t="shared" ref="W59" si="41">W53+W54+W55+W56+W57+W58</f>
        <v>230</v>
      </c>
      <c r="X59" s="18"/>
      <c r="Y59" s="18"/>
      <c r="Z59" s="50"/>
      <c r="AA59" s="15">
        <v>264</v>
      </c>
      <c r="AB59" s="15">
        <v>264</v>
      </c>
      <c r="AC59" s="15">
        <v>264</v>
      </c>
      <c r="AD59" s="15">
        <v>264</v>
      </c>
      <c r="AE59" s="15">
        <f t="shared" ref="AE59" si="42">AE53+AE54+AE55+AE56+AE57+AE58</f>
        <v>218</v>
      </c>
      <c r="AF59" s="18"/>
      <c r="AG59" s="18"/>
      <c r="AH59" s="50"/>
      <c r="AI59" s="15">
        <v>264</v>
      </c>
      <c r="AJ59" s="15">
        <v>264</v>
      </c>
      <c r="AK59" s="15">
        <v>264</v>
      </c>
      <c r="AL59" s="15">
        <v>264</v>
      </c>
      <c r="AM59" s="15">
        <f>AM53+AM54+AM55+AM56+AM57+AM58</f>
        <v>226</v>
      </c>
      <c r="AN59" s="18"/>
      <c r="AO59" s="18"/>
      <c r="AP59" s="50"/>
    </row>
    <row r="60" spans="1:42" ht="15.6" customHeight="1" x14ac:dyDescent="0.3">
      <c r="A60" s="8"/>
      <c r="B60" s="16"/>
      <c r="C60" s="17"/>
      <c r="D60" s="17"/>
      <c r="E60" s="17"/>
      <c r="F60" s="17"/>
      <c r="G60" s="17"/>
      <c r="H60" s="18"/>
      <c r="I60" s="18"/>
      <c r="J60" s="18"/>
      <c r="K60" s="17"/>
      <c r="L60" s="17"/>
      <c r="M60" s="17"/>
      <c r="N60" s="17"/>
      <c r="O60" s="17"/>
      <c r="P60" s="18"/>
      <c r="Q60" s="18"/>
      <c r="R60" s="18"/>
      <c r="S60" s="17"/>
      <c r="T60" s="17"/>
      <c r="U60" s="17"/>
      <c r="V60" s="17"/>
      <c r="W60" s="17"/>
      <c r="X60" s="18"/>
      <c r="Y60" s="18"/>
      <c r="Z60" s="18"/>
      <c r="AA60" s="17"/>
      <c r="AB60" s="17"/>
      <c r="AC60" s="17"/>
      <c r="AD60" s="17"/>
      <c r="AE60" s="17"/>
      <c r="AF60" s="18"/>
      <c r="AG60" s="18"/>
      <c r="AH60" s="18"/>
      <c r="AI60" s="17"/>
      <c r="AJ60" s="17"/>
      <c r="AK60" s="17"/>
      <c r="AL60" s="17"/>
      <c r="AM60" s="17"/>
      <c r="AN60" s="18"/>
      <c r="AO60" s="18"/>
      <c r="AP60" s="18"/>
    </row>
    <row r="61" spans="1:42" ht="15.6" customHeight="1" x14ac:dyDescent="0.3">
      <c r="A61" s="8"/>
      <c r="B61" s="19" t="s">
        <v>28</v>
      </c>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row>
    <row r="62" spans="1:42" ht="15.6" customHeight="1" x14ac:dyDescent="0.3">
      <c r="A62" s="8"/>
      <c r="B62" s="13" t="s">
        <v>143</v>
      </c>
      <c r="C62" s="31">
        <v>12</v>
      </c>
      <c r="D62" s="31">
        <v>12</v>
      </c>
      <c r="E62" s="31">
        <v>12</v>
      </c>
      <c r="F62" s="31">
        <v>12</v>
      </c>
      <c r="G62" s="82">
        <v>10</v>
      </c>
      <c r="H62" s="72">
        <f>(E62/D62)*100</f>
        <v>100</v>
      </c>
      <c r="I62" s="72">
        <f>(G62/C62)*100</f>
        <v>83.333333333333343</v>
      </c>
      <c r="J62" s="73">
        <f>G62</f>
        <v>10</v>
      </c>
      <c r="K62" s="31">
        <v>12</v>
      </c>
      <c r="L62" s="31">
        <v>12</v>
      </c>
      <c r="M62" s="31">
        <v>12</v>
      </c>
      <c r="N62" s="31">
        <v>12</v>
      </c>
      <c r="O62" s="82">
        <v>31</v>
      </c>
      <c r="P62" s="72">
        <f>(M62/L62)*100</f>
        <v>100</v>
      </c>
      <c r="Q62" s="72">
        <f>(O62/K62)*100</f>
        <v>258.33333333333337</v>
      </c>
      <c r="R62" s="73">
        <f>O62</f>
        <v>31</v>
      </c>
      <c r="S62" s="82">
        <v>12</v>
      </c>
      <c r="T62" s="82">
        <v>12</v>
      </c>
      <c r="U62" s="82">
        <v>12</v>
      </c>
      <c r="V62" s="82">
        <v>12</v>
      </c>
      <c r="W62" s="82">
        <v>14</v>
      </c>
      <c r="X62" s="72">
        <f t="shared" ref="X62:X66" si="43">(U62/T62)*100</f>
        <v>100</v>
      </c>
      <c r="Y62" s="72">
        <f t="shared" ref="Y62:Y66" si="44">(V62/S62)*100</f>
        <v>100</v>
      </c>
      <c r="Z62" s="73">
        <f t="shared" ref="Z62:Z66" si="45">W62</f>
        <v>14</v>
      </c>
      <c r="AA62" s="82">
        <v>12</v>
      </c>
      <c r="AB62" s="82">
        <v>12</v>
      </c>
      <c r="AC62" s="82">
        <v>12</v>
      </c>
      <c r="AD62" s="82">
        <v>12</v>
      </c>
      <c r="AE62" s="82">
        <v>3</v>
      </c>
      <c r="AF62" s="72">
        <f t="shared" ref="AF62:AF66" si="46">(AC62/AB62)*100</f>
        <v>100</v>
      </c>
      <c r="AG62" s="72">
        <f t="shared" ref="AG62:AG66" si="47">(AD62/AA62)*100</f>
        <v>100</v>
      </c>
      <c r="AH62" s="73">
        <f t="shared" ref="AH62:AH66" si="48">AE62</f>
        <v>3</v>
      </c>
      <c r="AI62" s="82">
        <v>12</v>
      </c>
      <c r="AJ62" s="82">
        <v>12</v>
      </c>
      <c r="AK62" s="82">
        <v>12</v>
      </c>
      <c r="AL62" s="82">
        <v>12</v>
      </c>
      <c r="AM62" s="82">
        <v>17</v>
      </c>
      <c r="AN62" s="72">
        <f t="shared" ref="AN62:AN66" si="49">(AK62/AJ62)*100</f>
        <v>100</v>
      </c>
      <c r="AO62" s="72">
        <f t="shared" ref="AO62:AO66" si="50">(AL62/AI62)*100</f>
        <v>100</v>
      </c>
      <c r="AP62" s="73">
        <f t="shared" ref="AP62:AP66" si="51">AM62</f>
        <v>17</v>
      </c>
    </row>
    <row r="63" spans="1:42" ht="15.6" customHeight="1" x14ac:dyDescent="0.3">
      <c r="A63" s="8"/>
      <c r="B63" s="13" t="s">
        <v>144</v>
      </c>
      <c r="C63" s="31">
        <v>8</v>
      </c>
      <c r="D63" s="31">
        <v>8</v>
      </c>
      <c r="E63" s="31">
        <v>8</v>
      </c>
      <c r="F63" s="31">
        <v>8</v>
      </c>
      <c r="G63" s="31">
        <v>4</v>
      </c>
      <c r="H63" s="72">
        <f>(E63/D63)*100</f>
        <v>100</v>
      </c>
      <c r="I63" s="72">
        <f>(G63/C63)*100</f>
        <v>50</v>
      </c>
      <c r="J63" s="73">
        <f t="shared" ref="J63:J66" si="52">G63</f>
        <v>4</v>
      </c>
      <c r="K63" s="31">
        <v>8</v>
      </c>
      <c r="L63" s="31">
        <v>8</v>
      </c>
      <c r="M63" s="31">
        <v>8</v>
      </c>
      <c r="N63" s="31">
        <v>8</v>
      </c>
      <c r="O63" s="31">
        <v>5</v>
      </c>
      <c r="P63" s="72">
        <f>(M63/L63)*100</f>
        <v>100</v>
      </c>
      <c r="Q63" s="72">
        <f>(O63/K63)*100</f>
        <v>62.5</v>
      </c>
      <c r="R63" s="73">
        <f t="shared" ref="R63:R66" si="53">O63</f>
        <v>5</v>
      </c>
      <c r="S63" s="82">
        <v>8</v>
      </c>
      <c r="T63" s="82">
        <v>8</v>
      </c>
      <c r="U63" s="82">
        <v>8</v>
      </c>
      <c r="V63" s="82">
        <v>8</v>
      </c>
      <c r="W63" s="82">
        <v>3</v>
      </c>
      <c r="X63" s="72">
        <f t="shared" si="43"/>
        <v>100</v>
      </c>
      <c r="Y63" s="72">
        <f t="shared" si="44"/>
        <v>100</v>
      </c>
      <c r="Z63" s="73">
        <f t="shared" si="45"/>
        <v>3</v>
      </c>
      <c r="AA63" s="82">
        <v>8</v>
      </c>
      <c r="AB63" s="82">
        <v>8</v>
      </c>
      <c r="AC63" s="82">
        <v>8</v>
      </c>
      <c r="AD63" s="82">
        <v>8</v>
      </c>
      <c r="AE63" s="31">
        <v>3</v>
      </c>
      <c r="AF63" s="72">
        <f t="shared" si="46"/>
        <v>100</v>
      </c>
      <c r="AG63" s="72">
        <f t="shared" si="47"/>
        <v>100</v>
      </c>
      <c r="AH63" s="73">
        <f t="shared" si="48"/>
        <v>3</v>
      </c>
      <c r="AI63" s="82">
        <v>8</v>
      </c>
      <c r="AJ63" s="82">
        <v>8</v>
      </c>
      <c r="AK63" s="82">
        <v>8</v>
      </c>
      <c r="AL63" s="82">
        <v>8</v>
      </c>
      <c r="AM63" s="31"/>
      <c r="AN63" s="72">
        <f t="shared" si="49"/>
        <v>100</v>
      </c>
      <c r="AO63" s="72">
        <f t="shared" si="50"/>
        <v>100</v>
      </c>
      <c r="AP63" s="73">
        <f t="shared" si="51"/>
        <v>0</v>
      </c>
    </row>
    <row r="64" spans="1:42" ht="15.6" customHeight="1" x14ac:dyDescent="0.3">
      <c r="A64" s="8"/>
      <c r="B64" s="13" t="s">
        <v>38</v>
      </c>
      <c r="C64" s="31"/>
      <c r="D64" s="31"/>
      <c r="E64" s="31"/>
      <c r="F64" s="31"/>
      <c r="G64" s="31">
        <v>16</v>
      </c>
      <c r="H64" s="72"/>
      <c r="I64" s="72"/>
      <c r="J64" s="73">
        <f t="shared" si="52"/>
        <v>16</v>
      </c>
      <c r="K64" s="31"/>
      <c r="L64" s="31"/>
      <c r="M64" s="31"/>
      <c r="N64" s="31"/>
      <c r="O64" s="31">
        <v>14</v>
      </c>
      <c r="P64" s="72"/>
      <c r="Q64" s="72"/>
      <c r="R64" s="73">
        <f t="shared" si="53"/>
        <v>14</v>
      </c>
      <c r="S64" s="31"/>
      <c r="T64" s="31"/>
      <c r="U64" s="31"/>
      <c r="V64" s="31"/>
      <c r="W64" s="31">
        <v>6</v>
      </c>
      <c r="X64" s="72"/>
      <c r="Y64" s="72"/>
      <c r="Z64" s="73">
        <f t="shared" si="45"/>
        <v>6</v>
      </c>
      <c r="AA64" s="31"/>
      <c r="AB64" s="31"/>
      <c r="AC64" s="31"/>
      <c r="AD64" s="31"/>
      <c r="AE64" s="31">
        <v>3</v>
      </c>
      <c r="AF64" s="72" t="e">
        <f t="shared" si="46"/>
        <v>#DIV/0!</v>
      </c>
      <c r="AG64" s="72" t="e">
        <f t="shared" si="47"/>
        <v>#DIV/0!</v>
      </c>
      <c r="AH64" s="73">
        <f t="shared" si="48"/>
        <v>3</v>
      </c>
      <c r="AI64" s="31"/>
      <c r="AJ64" s="31"/>
      <c r="AK64" s="31"/>
      <c r="AL64" s="31"/>
      <c r="AM64" s="31">
        <v>4</v>
      </c>
      <c r="AN64" s="72" t="e">
        <f t="shared" si="49"/>
        <v>#DIV/0!</v>
      </c>
      <c r="AO64" s="72" t="e">
        <f t="shared" si="50"/>
        <v>#DIV/0!</v>
      </c>
      <c r="AP64" s="73">
        <f t="shared" si="51"/>
        <v>4</v>
      </c>
    </row>
    <row r="65" spans="1:42" ht="15.6" customHeight="1" x14ac:dyDescent="0.3">
      <c r="A65" s="8"/>
      <c r="B65" s="13" t="s">
        <v>99</v>
      </c>
      <c r="C65" s="31">
        <v>13</v>
      </c>
      <c r="D65" s="31">
        <v>13</v>
      </c>
      <c r="E65" s="31">
        <v>13</v>
      </c>
      <c r="F65" s="31">
        <v>13</v>
      </c>
      <c r="G65" s="31"/>
      <c r="H65" s="72">
        <f t="shared" ref="H65" si="54">(E65/D65)*100</f>
        <v>100</v>
      </c>
      <c r="I65" s="72">
        <f t="shared" ref="I65" si="55">(G65/C65)*100</f>
        <v>0</v>
      </c>
      <c r="J65" s="73">
        <f t="shared" si="52"/>
        <v>0</v>
      </c>
      <c r="K65" s="31">
        <v>13</v>
      </c>
      <c r="L65" s="31">
        <v>13</v>
      </c>
      <c r="M65" s="31">
        <v>13</v>
      </c>
      <c r="N65" s="31">
        <v>13</v>
      </c>
      <c r="O65" s="31"/>
      <c r="P65" s="72">
        <f t="shared" ref="P65" si="56">(M65/L65)*100</f>
        <v>100</v>
      </c>
      <c r="Q65" s="72">
        <f t="shared" ref="Q65" si="57">(O65/K65)*100</f>
        <v>0</v>
      </c>
      <c r="R65" s="73">
        <f t="shared" si="53"/>
        <v>0</v>
      </c>
      <c r="S65" s="31">
        <v>13</v>
      </c>
      <c r="T65" s="31">
        <v>13</v>
      </c>
      <c r="U65" s="31">
        <v>13</v>
      </c>
      <c r="V65" s="31">
        <v>13</v>
      </c>
      <c r="W65" s="31">
        <v>12</v>
      </c>
      <c r="X65" s="72">
        <f t="shared" si="43"/>
        <v>100</v>
      </c>
      <c r="Y65" s="72">
        <f t="shared" si="44"/>
        <v>100</v>
      </c>
      <c r="Z65" s="73">
        <f t="shared" si="45"/>
        <v>12</v>
      </c>
      <c r="AA65" s="31">
        <v>13</v>
      </c>
      <c r="AB65" s="31">
        <v>13</v>
      </c>
      <c r="AC65" s="31">
        <v>13</v>
      </c>
      <c r="AD65" s="31">
        <v>13</v>
      </c>
      <c r="AE65" s="31">
        <v>19</v>
      </c>
      <c r="AF65" s="72">
        <f t="shared" si="46"/>
        <v>100</v>
      </c>
      <c r="AG65" s="72">
        <f t="shared" si="47"/>
        <v>100</v>
      </c>
      <c r="AH65" s="73">
        <f t="shared" si="48"/>
        <v>19</v>
      </c>
      <c r="AI65" s="31">
        <v>13</v>
      </c>
      <c r="AJ65" s="31">
        <v>13</v>
      </c>
      <c r="AK65" s="31">
        <v>13</v>
      </c>
      <c r="AL65" s="31">
        <v>13</v>
      </c>
      <c r="AM65" s="31">
        <v>22</v>
      </c>
      <c r="AN65" s="72">
        <f t="shared" si="49"/>
        <v>100</v>
      </c>
      <c r="AO65" s="72">
        <f t="shared" si="50"/>
        <v>100</v>
      </c>
      <c r="AP65" s="73">
        <f t="shared" si="51"/>
        <v>22</v>
      </c>
    </row>
    <row r="66" spans="1:42" ht="15.6" customHeight="1" x14ac:dyDescent="0.3">
      <c r="A66" s="8"/>
      <c r="B66" s="13" t="s">
        <v>98</v>
      </c>
      <c r="C66" s="34">
        <v>8</v>
      </c>
      <c r="D66" s="34">
        <v>8</v>
      </c>
      <c r="E66" s="34">
        <v>8</v>
      </c>
      <c r="F66" s="34">
        <v>8</v>
      </c>
      <c r="G66" s="31"/>
      <c r="H66" s="72">
        <f>(E66/D66)*100</f>
        <v>100</v>
      </c>
      <c r="I66" s="72">
        <f>(G66/C66)*100</f>
        <v>0</v>
      </c>
      <c r="J66" s="73">
        <f t="shared" si="52"/>
        <v>0</v>
      </c>
      <c r="K66" s="34">
        <v>8</v>
      </c>
      <c r="L66" s="34">
        <v>8</v>
      </c>
      <c r="M66" s="34">
        <v>8</v>
      </c>
      <c r="N66" s="34">
        <v>8</v>
      </c>
      <c r="O66" s="31"/>
      <c r="P66" s="72">
        <f>(M66/L66)*100</f>
        <v>100</v>
      </c>
      <c r="Q66" s="72">
        <f>(O66/K66)*100</f>
        <v>0</v>
      </c>
      <c r="R66" s="73">
        <f t="shared" si="53"/>
        <v>0</v>
      </c>
      <c r="S66" s="34">
        <v>8</v>
      </c>
      <c r="T66" s="34">
        <v>8</v>
      </c>
      <c r="U66" s="34">
        <v>8</v>
      </c>
      <c r="V66" s="34">
        <v>8</v>
      </c>
      <c r="W66" s="34">
        <v>6</v>
      </c>
      <c r="X66" s="72">
        <f t="shared" si="43"/>
        <v>100</v>
      </c>
      <c r="Y66" s="72">
        <f t="shared" si="44"/>
        <v>100</v>
      </c>
      <c r="Z66" s="73">
        <f t="shared" si="45"/>
        <v>6</v>
      </c>
      <c r="AA66" s="34">
        <v>8</v>
      </c>
      <c r="AB66" s="34">
        <v>8</v>
      </c>
      <c r="AC66" s="34">
        <v>8</v>
      </c>
      <c r="AD66" s="34">
        <v>8</v>
      </c>
      <c r="AE66" s="34">
        <v>7</v>
      </c>
      <c r="AF66" s="72">
        <f t="shared" si="46"/>
        <v>100</v>
      </c>
      <c r="AG66" s="72">
        <f t="shared" si="47"/>
        <v>100</v>
      </c>
      <c r="AH66" s="73">
        <f t="shared" si="48"/>
        <v>7</v>
      </c>
      <c r="AI66" s="34">
        <v>8</v>
      </c>
      <c r="AJ66" s="34">
        <v>8</v>
      </c>
      <c r="AK66" s="34">
        <v>8</v>
      </c>
      <c r="AL66" s="34">
        <v>8</v>
      </c>
      <c r="AM66" s="34">
        <v>10</v>
      </c>
      <c r="AN66" s="72">
        <f t="shared" si="49"/>
        <v>100</v>
      </c>
      <c r="AO66" s="72">
        <f t="shared" si="50"/>
        <v>100</v>
      </c>
      <c r="AP66" s="73">
        <f t="shared" si="51"/>
        <v>10</v>
      </c>
    </row>
    <row r="67" spans="1:42" ht="15.6" customHeight="1" x14ac:dyDescent="0.3">
      <c r="A67" s="8"/>
      <c r="B67" s="14" t="s">
        <v>29</v>
      </c>
      <c r="C67" s="21">
        <v>41</v>
      </c>
      <c r="D67" s="21">
        <v>41</v>
      </c>
      <c r="E67" s="21">
        <v>41</v>
      </c>
      <c r="F67" s="21">
        <v>41</v>
      </c>
      <c r="G67" s="21">
        <f t="shared" ref="G67" si="58">G62+G63+G66+G64+G65</f>
        <v>30</v>
      </c>
      <c r="H67" s="50"/>
      <c r="I67" s="50"/>
      <c r="J67" s="50"/>
      <c r="K67" s="21">
        <v>41</v>
      </c>
      <c r="L67" s="21">
        <v>41</v>
      </c>
      <c r="M67" s="21">
        <v>41</v>
      </c>
      <c r="N67" s="21">
        <v>41</v>
      </c>
      <c r="O67" s="21">
        <f t="shared" ref="O67" si="59">O62+O63+O66+O64+O65</f>
        <v>50</v>
      </c>
      <c r="P67" s="50"/>
      <c r="Q67" s="50"/>
      <c r="R67" s="50"/>
      <c r="S67" s="21">
        <v>41</v>
      </c>
      <c r="T67" s="21">
        <v>41</v>
      </c>
      <c r="U67" s="21">
        <v>41</v>
      </c>
      <c r="V67" s="21">
        <v>41</v>
      </c>
      <c r="W67" s="21">
        <f t="shared" ref="W67" si="60">W62+W63+W66+W64+W65</f>
        <v>41</v>
      </c>
      <c r="X67" s="50"/>
      <c r="Y67" s="50"/>
      <c r="Z67" s="50"/>
      <c r="AA67" s="21">
        <v>41</v>
      </c>
      <c r="AB67" s="21">
        <v>41</v>
      </c>
      <c r="AC67" s="21">
        <v>41</v>
      </c>
      <c r="AD67" s="21">
        <v>41</v>
      </c>
      <c r="AE67" s="21">
        <f t="shared" ref="AE67" si="61">AE62+AE63+AE66+AE64+AE65</f>
        <v>35</v>
      </c>
      <c r="AF67" s="50"/>
      <c r="AG67" s="50"/>
      <c r="AH67" s="50"/>
      <c r="AI67" s="21">
        <v>41</v>
      </c>
      <c r="AJ67" s="21">
        <v>41</v>
      </c>
      <c r="AK67" s="21">
        <v>41</v>
      </c>
      <c r="AL67" s="21">
        <v>41</v>
      </c>
      <c r="AM67" s="21">
        <f t="shared" ref="AM67" si="62">AM62+AM63+AM66+AM64+AM65</f>
        <v>53</v>
      </c>
      <c r="AN67" s="50"/>
      <c r="AO67" s="50"/>
      <c r="AP67" s="50"/>
    </row>
    <row r="68" spans="1:42" ht="15.6" customHeight="1" x14ac:dyDescent="0.3">
      <c r="A68" s="8"/>
      <c r="B68" s="8"/>
      <c r="C68" s="8"/>
      <c r="D68" s="8"/>
      <c r="E68" s="8"/>
      <c r="F68" s="8"/>
      <c r="G68" s="8"/>
      <c r="H68" s="22"/>
      <c r="I68" s="22"/>
      <c r="J68" s="8"/>
      <c r="K68" s="8"/>
      <c r="L68" s="8"/>
      <c r="M68" s="8"/>
      <c r="N68" s="8"/>
      <c r="O68" s="8"/>
      <c r="P68" s="22"/>
      <c r="Q68" s="22"/>
      <c r="R68" s="8"/>
      <c r="S68" s="8"/>
      <c r="T68" s="8"/>
      <c r="U68" s="8"/>
      <c r="V68" s="8"/>
      <c r="W68" s="8"/>
      <c r="X68" s="22"/>
      <c r="Y68" s="22"/>
      <c r="Z68" s="8"/>
      <c r="AA68" s="8"/>
      <c r="AB68" s="8"/>
      <c r="AC68" s="8"/>
      <c r="AD68" s="8"/>
      <c r="AE68" s="8"/>
      <c r="AF68" s="22"/>
      <c r="AG68" s="22"/>
      <c r="AH68" s="8"/>
      <c r="AI68" s="8"/>
      <c r="AJ68" s="8"/>
      <c r="AK68" s="8"/>
      <c r="AL68" s="8"/>
      <c r="AM68" s="8"/>
      <c r="AN68" s="22"/>
      <c r="AO68" s="22"/>
      <c r="AP68" s="8"/>
    </row>
    <row r="69" spans="1:42" ht="15.6" customHeight="1" x14ac:dyDescent="0.3">
      <c r="A69" s="8"/>
      <c r="B69" s="35" t="s">
        <v>16</v>
      </c>
      <c r="C69" s="15">
        <v>305</v>
      </c>
      <c r="D69" s="15">
        <v>305</v>
      </c>
      <c r="E69" s="15">
        <v>305</v>
      </c>
      <c r="F69" s="15">
        <v>305</v>
      </c>
      <c r="G69" s="15">
        <f t="shared" ref="G69" si="63">SUM(G59+G67)</f>
        <v>236</v>
      </c>
      <c r="H69" s="50"/>
      <c r="I69" s="50"/>
      <c r="J69" s="50"/>
      <c r="K69" s="15">
        <v>305</v>
      </c>
      <c r="L69" s="15">
        <v>305</v>
      </c>
      <c r="M69" s="15">
        <v>305</v>
      </c>
      <c r="N69" s="15">
        <v>305</v>
      </c>
      <c r="O69" s="15">
        <f t="shared" ref="O69" si="64">SUM(O59+O67)</f>
        <v>447</v>
      </c>
      <c r="P69" s="50"/>
      <c r="Q69" s="50"/>
      <c r="R69" s="50"/>
      <c r="S69" s="15">
        <v>305</v>
      </c>
      <c r="T69" s="15">
        <v>305</v>
      </c>
      <c r="U69" s="15">
        <v>305</v>
      </c>
      <c r="V69" s="15">
        <v>305</v>
      </c>
      <c r="W69" s="15">
        <f t="shared" ref="W69" si="65">SUM(W59+W67)</f>
        <v>271</v>
      </c>
      <c r="X69" s="50"/>
      <c r="Y69" s="50"/>
      <c r="Z69" s="50"/>
      <c r="AA69" s="15">
        <v>305</v>
      </c>
      <c r="AB69" s="15">
        <v>305</v>
      </c>
      <c r="AC69" s="15">
        <v>305</v>
      </c>
      <c r="AD69" s="15">
        <v>305</v>
      </c>
      <c r="AE69" s="15">
        <f t="shared" ref="AE69" si="66">SUM(AE59+AE67)</f>
        <v>253</v>
      </c>
      <c r="AF69" s="50"/>
      <c r="AG69" s="50"/>
      <c r="AH69" s="50"/>
      <c r="AI69" s="15">
        <v>305</v>
      </c>
      <c r="AJ69" s="15">
        <v>305</v>
      </c>
      <c r="AK69" s="15">
        <v>305</v>
      </c>
      <c r="AL69" s="15">
        <v>305</v>
      </c>
      <c r="AM69" s="15">
        <f t="shared" ref="AM69" si="67">SUM(AM59+AM67)</f>
        <v>279</v>
      </c>
      <c r="AN69" s="50"/>
      <c r="AO69" s="50"/>
      <c r="AP69" s="50"/>
    </row>
    <row r="73" spans="1:42" ht="25.8" customHeight="1" x14ac:dyDescent="0.3"/>
    <row r="75" spans="1:42" ht="17.399999999999999" customHeight="1" x14ac:dyDescent="0.3"/>
    <row r="76" spans="1:42" ht="17.399999999999999" customHeight="1" x14ac:dyDescent="0.3"/>
    <row r="77" spans="1:42" ht="17.399999999999999" customHeight="1" x14ac:dyDescent="0.3"/>
    <row r="78" spans="1:42" ht="17.399999999999999" customHeight="1" x14ac:dyDescent="0.3"/>
    <row r="79" spans="1:42" ht="17.399999999999999" customHeight="1" x14ac:dyDescent="0.3"/>
    <row r="80" spans="1:42" ht="17.399999999999999" customHeight="1" x14ac:dyDescent="0.3"/>
    <row r="81" ht="17.399999999999999" customHeight="1" x14ac:dyDescent="0.3"/>
    <row r="82" ht="17.399999999999999" customHeight="1" x14ac:dyDescent="0.3"/>
    <row r="83" ht="17.399999999999999" customHeight="1" x14ac:dyDescent="0.3"/>
    <row r="84" ht="17.399999999999999" customHeight="1" x14ac:dyDescent="0.3"/>
    <row r="85" ht="17.399999999999999" customHeight="1" x14ac:dyDescent="0.3"/>
    <row r="86" ht="17.399999999999999" customHeight="1" x14ac:dyDescent="0.3"/>
    <row r="87" ht="17.399999999999999" customHeight="1" x14ac:dyDescent="0.3"/>
    <row r="88" ht="17.399999999999999" customHeight="1" x14ac:dyDescent="0.3"/>
    <row r="89" ht="17.399999999999999" customHeight="1" x14ac:dyDescent="0.3"/>
    <row r="90" ht="17.399999999999999" customHeight="1" x14ac:dyDescent="0.3"/>
    <row r="91" ht="17.399999999999999" customHeight="1" x14ac:dyDescent="0.3"/>
  </sheetData>
  <mergeCells count="13">
    <mergeCell ref="A3:D3"/>
    <mergeCell ref="B5:D5"/>
    <mergeCell ref="C29:J29"/>
    <mergeCell ref="C7:E7"/>
    <mergeCell ref="F7:H7"/>
    <mergeCell ref="I7:K7"/>
    <mergeCell ref="K29:R29"/>
    <mergeCell ref="S29:Z29"/>
    <mergeCell ref="C50:J50"/>
    <mergeCell ref="AA50:AH50"/>
    <mergeCell ref="AI50:AP50"/>
    <mergeCell ref="K50:R50"/>
    <mergeCell ref="S50:Z50"/>
  </mergeCells>
  <hyperlinks>
    <hyperlink ref="A1" location="INDICE!A1" display="Volver al indice" xr:uid="{00000000-0004-0000-0400-000000000000}"/>
  </hyperlinks>
  <pageMargins left="0.7" right="0.7" top="0.75" bottom="0.75" header="0.3" footer="0.3"/>
  <pageSetup paperSize="9" orientation="portrait" r:id="rId1"/>
  <ignoredErrors>
    <ignoredError sqref="E16 E23 E25 H16"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39997558519241921"/>
  </sheetPr>
  <dimension ref="A1:T23"/>
  <sheetViews>
    <sheetView showGridLines="0" zoomScale="90" zoomScaleNormal="90" workbookViewId="0">
      <selection activeCell="B1" sqref="B1"/>
    </sheetView>
  </sheetViews>
  <sheetFormatPr baseColWidth="10" defaultColWidth="11.44140625" defaultRowHeight="14.4" x14ac:dyDescent="0.3"/>
  <cols>
    <col min="1" max="1" width="15.88671875" customWidth="1"/>
    <col min="2" max="2" width="37.109375" customWidth="1"/>
    <col min="3" max="4" width="15.109375" customWidth="1"/>
    <col min="5" max="12" width="15.21875" customWidth="1"/>
    <col min="13" max="14" width="15" customWidth="1"/>
    <col min="15" max="20" width="15.109375" customWidth="1"/>
  </cols>
  <sheetData>
    <row r="1" spans="1:20" x14ac:dyDescent="0.3">
      <c r="A1" s="1" t="s">
        <v>10</v>
      </c>
    </row>
    <row r="2" spans="1:20" ht="12" customHeight="1" x14ac:dyDescent="0.3"/>
    <row r="3" spans="1:20" ht="27.6" customHeight="1" thickBot="1" x14ac:dyDescent="0.35">
      <c r="A3" s="553" t="s">
        <v>62</v>
      </c>
      <c r="B3" s="553"/>
      <c r="C3" s="553"/>
    </row>
    <row r="4" spans="1:20" x14ac:dyDescent="0.3">
      <c r="A4" s="7"/>
    </row>
    <row r="5" spans="1:20" ht="27" customHeight="1" x14ac:dyDescent="0.3">
      <c r="A5" s="687" t="s">
        <v>24</v>
      </c>
      <c r="B5" s="688" t="s">
        <v>247</v>
      </c>
      <c r="C5" s="689"/>
    </row>
    <row r="6" spans="1:20" ht="27" customHeight="1" x14ac:dyDescent="0.3">
      <c r="A6" s="687" t="s">
        <v>39</v>
      </c>
      <c r="B6" s="688" t="s">
        <v>248</v>
      </c>
      <c r="C6" s="689"/>
    </row>
    <row r="8" spans="1:20" ht="16.8" customHeight="1" thickBot="1" x14ac:dyDescent="0.35">
      <c r="E8" s="151"/>
      <c r="F8" s="151"/>
      <c r="G8" s="151"/>
      <c r="H8" s="151"/>
      <c r="I8" s="192"/>
      <c r="J8" s="192"/>
      <c r="K8" s="192"/>
      <c r="L8" s="192"/>
      <c r="M8" s="192"/>
      <c r="N8" s="192"/>
      <c r="O8" s="192"/>
      <c r="P8" s="192"/>
      <c r="Q8" s="192"/>
      <c r="R8" s="192"/>
      <c r="S8" s="192"/>
      <c r="T8" s="192"/>
    </row>
    <row r="9" spans="1:20" ht="20.399999999999999" customHeight="1" thickBot="1" x14ac:dyDescent="0.35">
      <c r="C9" s="710" t="s">
        <v>219</v>
      </c>
      <c r="D9" s="711"/>
      <c r="E9" s="712" t="s">
        <v>201</v>
      </c>
      <c r="F9" s="713"/>
      <c r="G9" s="710" t="s">
        <v>193</v>
      </c>
      <c r="H9" s="711"/>
      <c r="I9" s="714" t="s">
        <v>133</v>
      </c>
      <c r="J9" s="715"/>
      <c r="K9" s="716" t="s">
        <v>132</v>
      </c>
      <c r="L9" s="717"/>
      <c r="M9" s="618" t="s">
        <v>121</v>
      </c>
      <c r="N9" s="619"/>
      <c r="O9" s="718" t="s">
        <v>104</v>
      </c>
      <c r="P9" s="719"/>
      <c r="Q9" s="618" t="s">
        <v>15</v>
      </c>
      <c r="R9" s="619"/>
      <c r="S9" s="620" t="s">
        <v>12</v>
      </c>
      <c r="T9" s="621"/>
    </row>
    <row r="10" spans="1:20" ht="25.2" customHeight="1" x14ac:dyDescent="0.3">
      <c r="C10" s="228" t="s">
        <v>24</v>
      </c>
      <c r="D10" s="229" t="s">
        <v>39</v>
      </c>
      <c r="E10" s="228" t="s">
        <v>24</v>
      </c>
      <c r="F10" s="229" t="s">
        <v>39</v>
      </c>
      <c r="G10" s="228" t="s">
        <v>24</v>
      </c>
      <c r="H10" s="229" t="s">
        <v>39</v>
      </c>
      <c r="I10" s="228" t="s">
        <v>24</v>
      </c>
      <c r="J10" s="229" t="s">
        <v>39</v>
      </c>
      <c r="K10" s="228" t="s">
        <v>24</v>
      </c>
      <c r="L10" s="229" t="s">
        <v>39</v>
      </c>
      <c r="M10" s="230" t="s">
        <v>24</v>
      </c>
      <c r="N10" s="231" t="s">
        <v>39</v>
      </c>
      <c r="O10" s="228" t="s">
        <v>24</v>
      </c>
      <c r="P10" s="229" t="s">
        <v>39</v>
      </c>
      <c r="Q10" s="228" t="s">
        <v>24</v>
      </c>
      <c r="R10" s="229" t="s">
        <v>39</v>
      </c>
      <c r="S10" s="228" t="s">
        <v>24</v>
      </c>
      <c r="T10" s="229" t="s">
        <v>39</v>
      </c>
    </row>
    <row r="11" spans="1:20" ht="36" customHeight="1" thickBot="1" x14ac:dyDescent="0.35">
      <c r="C11" s="135" t="s">
        <v>42</v>
      </c>
      <c r="D11" s="136" t="s">
        <v>43</v>
      </c>
      <c r="E11" s="135" t="s">
        <v>42</v>
      </c>
      <c r="F11" s="136" t="s">
        <v>43</v>
      </c>
      <c r="G11" s="135" t="s">
        <v>42</v>
      </c>
      <c r="H11" s="136" t="s">
        <v>43</v>
      </c>
      <c r="I11" s="135" t="s">
        <v>42</v>
      </c>
      <c r="J11" s="136" t="s">
        <v>43</v>
      </c>
      <c r="K11" s="135" t="s">
        <v>42</v>
      </c>
      <c r="L11" s="136" t="s">
        <v>43</v>
      </c>
      <c r="M11" s="237" t="s">
        <v>42</v>
      </c>
      <c r="N11" s="238" t="s">
        <v>43</v>
      </c>
      <c r="O11" s="135" t="s">
        <v>42</v>
      </c>
      <c r="P11" s="136" t="s">
        <v>43</v>
      </c>
      <c r="Q11" s="135" t="s">
        <v>42</v>
      </c>
      <c r="R11" s="136" t="s">
        <v>43</v>
      </c>
      <c r="S11" s="135" t="s">
        <v>42</v>
      </c>
      <c r="T11" s="136" t="s">
        <v>43</v>
      </c>
    </row>
    <row r="12" spans="1:20" ht="19.2" customHeight="1" x14ac:dyDescent="0.3">
      <c r="B12" s="13" t="s">
        <v>258</v>
      </c>
      <c r="C12" s="172">
        <v>18</v>
      </c>
      <c r="D12" s="173">
        <v>7</v>
      </c>
      <c r="E12" s="172">
        <v>32</v>
      </c>
      <c r="F12" s="173">
        <v>6</v>
      </c>
      <c r="G12" s="172">
        <v>18</v>
      </c>
      <c r="H12" s="173">
        <v>6</v>
      </c>
      <c r="I12" s="172">
        <v>45</v>
      </c>
      <c r="J12" s="173">
        <v>4</v>
      </c>
      <c r="K12" s="232"/>
      <c r="L12" s="233"/>
      <c r="M12" s="234">
        <v>70</v>
      </c>
      <c r="N12" s="235">
        <v>4</v>
      </c>
      <c r="O12" s="232">
        <v>59</v>
      </c>
      <c r="P12" s="236">
        <v>4</v>
      </c>
      <c r="Q12" s="232">
        <v>90</v>
      </c>
      <c r="R12" s="236">
        <v>4</v>
      </c>
      <c r="S12" s="232">
        <v>67</v>
      </c>
      <c r="T12" s="236">
        <v>4</v>
      </c>
    </row>
    <row r="13" spans="1:20" ht="19.2" customHeight="1" x14ac:dyDescent="0.3">
      <c r="B13" s="13" t="s">
        <v>259</v>
      </c>
      <c r="C13" s="170">
        <v>140</v>
      </c>
      <c r="D13" s="171">
        <v>1</v>
      </c>
      <c r="E13" s="170">
        <v>180</v>
      </c>
      <c r="F13" s="171">
        <v>1</v>
      </c>
      <c r="G13" s="170">
        <v>125</v>
      </c>
      <c r="H13" s="171">
        <v>1</v>
      </c>
      <c r="I13" s="170">
        <v>136</v>
      </c>
      <c r="J13" s="171">
        <v>2</v>
      </c>
      <c r="K13" s="113">
        <v>35</v>
      </c>
      <c r="L13" s="114">
        <v>2</v>
      </c>
      <c r="M13" s="112">
        <v>35</v>
      </c>
      <c r="N13" s="115">
        <v>1</v>
      </c>
      <c r="O13" s="113">
        <v>30</v>
      </c>
      <c r="P13" s="114">
        <v>1</v>
      </c>
      <c r="Q13" s="113">
        <v>40</v>
      </c>
      <c r="R13" s="114">
        <v>1</v>
      </c>
      <c r="S13" s="113">
        <v>35</v>
      </c>
      <c r="T13" s="114">
        <v>1</v>
      </c>
    </row>
    <row r="14" spans="1:20" ht="19.2" customHeight="1" x14ac:dyDescent="0.3">
      <c r="B14" s="13" t="s">
        <v>137</v>
      </c>
      <c r="C14" s="170">
        <v>540</v>
      </c>
      <c r="D14" s="171">
        <v>17</v>
      </c>
      <c r="E14" s="170">
        <v>530</v>
      </c>
      <c r="F14" s="171">
        <v>17</v>
      </c>
      <c r="G14" s="170">
        <v>615</v>
      </c>
      <c r="H14" s="171">
        <v>28</v>
      </c>
      <c r="I14" s="170">
        <v>791</v>
      </c>
      <c r="J14" s="171">
        <v>20</v>
      </c>
      <c r="K14" s="113">
        <v>200</v>
      </c>
      <c r="L14" s="114">
        <v>6</v>
      </c>
      <c r="M14" s="112">
        <v>180</v>
      </c>
      <c r="N14" s="115">
        <v>6</v>
      </c>
      <c r="O14" s="113">
        <v>810</v>
      </c>
      <c r="P14" s="114">
        <v>15</v>
      </c>
      <c r="Q14" s="113">
        <v>340</v>
      </c>
      <c r="R14" s="114">
        <v>8</v>
      </c>
      <c r="S14" s="113">
        <v>30</v>
      </c>
      <c r="T14" s="114">
        <v>1</v>
      </c>
    </row>
    <row r="15" spans="1:20" ht="19.2" customHeight="1" x14ac:dyDescent="0.3">
      <c r="B15" s="13" t="s">
        <v>260</v>
      </c>
      <c r="C15" s="170">
        <v>0</v>
      </c>
      <c r="D15" s="171">
        <v>0</v>
      </c>
      <c r="E15" s="170">
        <v>0</v>
      </c>
      <c r="F15" s="171">
        <v>0</v>
      </c>
      <c r="G15" s="170">
        <v>0</v>
      </c>
      <c r="H15" s="171">
        <v>0</v>
      </c>
      <c r="I15" s="170">
        <v>70</v>
      </c>
      <c r="J15" s="171">
        <v>3</v>
      </c>
      <c r="K15" s="113"/>
      <c r="L15" s="114"/>
      <c r="M15" s="112">
        <v>95</v>
      </c>
      <c r="N15" s="115">
        <v>3</v>
      </c>
      <c r="O15" s="113">
        <v>76</v>
      </c>
      <c r="P15" s="114">
        <v>3</v>
      </c>
      <c r="Q15" s="113">
        <v>81</v>
      </c>
      <c r="R15" s="114">
        <v>3</v>
      </c>
      <c r="S15" s="113">
        <v>127</v>
      </c>
      <c r="T15" s="114">
        <v>4</v>
      </c>
    </row>
    <row r="16" spans="1:20" ht="19.2" customHeight="1" x14ac:dyDescent="0.3">
      <c r="B16" s="13" t="s">
        <v>138</v>
      </c>
      <c r="C16" s="170">
        <v>111</v>
      </c>
      <c r="D16" s="171">
        <v>11</v>
      </c>
      <c r="E16" s="170">
        <v>79</v>
      </c>
      <c r="F16" s="171">
        <v>12</v>
      </c>
      <c r="G16" s="170">
        <v>150</v>
      </c>
      <c r="H16" s="171">
        <v>12</v>
      </c>
      <c r="I16" s="170">
        <v>150</v>
      </c>
      <c r="J16" s="171">
        <v>13</v>
      </c>
      <c r="K16" s="113">
        <v>210</v>
      </c>
      <c r="L16" s="114">
        <v>3</v>
      </c>
      <c r="M16" s="112">
        <v>250</v>
      </c>
      <c r="N16" s="115">
        <v>6</v>
      </c>
      <c r="O16" s="113"/>
      <c r="P16" s="114"/>
      <c r="Q16" s="113"/>
      <c r="R16" s="114"/>
      <c r="S16" s="113"/>
      <c r="T16" s="114"/>
    </row>
    <row r="17" spans="2:20" ht="19.2" customHeight="1" thickBot="1" x14ac:dyDescent="0.35">
      <c r="B17" s="693" t="s">
        <v>169</v>
      </c>
      <c r="C17" s="243">
        <v>26</v>
      </c>
      <c r="D17" s="244">
        <v>1</v>
      </c>
      <c r="E17" s="243">
        <v>16</v>
      </c>
      <c r="F17" s="244">
        <v>1</v>
      </c>
      <c r="G17" s="243">
        <v>8</v>
      </c>
      <c r="H17" s="244">
        <v>1</v>
      </c>
      <c r="I17" s="243">
        <v>5</v>
      </c>
      <c r="J17" s="244">
        <v>1</v>
      </c>
      <c r="K17" s="243"/>
      <c r="L17" s="244"/>
      <c r="M17" s="245"/>
      <c r="N17" s="246"/>
      <c r="O17" s="243"/>
      <c r="P17" s="244"/>
      <c r="Q17" s="243"/>
      <c r="R17" s="244"/>
      <c r="S17" s="243"/>
      <c r="T17" s="244"/>
    </row>
    <row r="18" spans="2:20" ht="19.2" customHeight="1" thickBot="1" x14ac:dyDescent="0.35">
      <c r="B18" s="692" t="s">
        <v>249</v>
      </c>
      <c r="C18" s="690">
        <f>C12+C13+C14+C15+C16+C17</f>
        <v>835</v>
      </c>
      <c r="D18" s="691">
        <f t="shared" ref="D18" si="0">D12+D13+D14+D15+D16+D17</f>
        <v>37</v>
      </c>
      <c r="E18" s="239">
        <f>E12+E13+E14+E15+E16+E17</f>
        <v>837</v>
      </c>
      <c r="F18" s="240">
        <f t="shared" ref="F18:J18" si="1">F12+F13+F14+F15+F16+F17</f>
        <v>37</v>
      </c>
      <c r="G18" s="690">
        <f>G12+G13+G14+G15+G16+G17</f>
        <v>916</v>
      </c>
      <c r="H18" s="691">
        <f t="shared" si="1"/>
        <v>48</v>
      </c>
      <c r="I18" s="239">
        <f>I12+I13+I14+I15+I16+I17</f>
        <v>1197</v>
      </c>
      <c r="J18" s="240">
        <f t="shared" si="1"/>
        <v>43</v>
      </c>
      <c r="K18" s="241">
        <f>K12+K13+K14+K15+K16+K17</f>
        <v>445</v>
      </c>
      <c r="L18" s="242">
        <f t="shared" ref="L18" si="2">L12+L13+L14+L15+L16+L17</f>
        <v>11</v>
      </c>
      <c r="M18" s="239">
        <f>M12+M13+M14+M15+M16+M17</f>
        <v>630</v>
      </c>
      <c r="N18" s="240">
        <f t="shared" ref="N18" si="3">N12+N13+N14+N15+N16+N17</f>
        <v>20</v>
      </c>
      <c r="O18" s="241">
        <f>O12+O13+O14+O15+O16+O17</f>
        <v>975</v>
      </c>
      <c r="P18" s="242">
        <f t="shared" ref="P18" si="4">P12+P13+P14+P15+P16+P17</f>
        <v>23</v>
      </c>
      <c r="Q18" s="239">
        <f>Q12+Q13+Q14+Q15+Q16+Q17</f>
        <v>551</v>
      </c>
      <c r="R18" s="240">
        <f t="shared" ref="R18" si="5">R12+R13+R14+R15+R16+R17</f>
        <v>16</v>
      </c>
      <c r="S18" s="241">
        <f>S12+S13+S14+S15+S16+S17</f>
        <v>259</v>
      </c>
      <c r="T18" s="242">
        <f t="shared" ref="T18" si="6">T12+T13+T14+T15+T16+T17</f>
        <v>10</v>
      </c>
    </row>
    <row r="22" spans="2:20" x14ac:dyDescent="0.3">
      <c r="D22" s="694"/>
    </row>
    <row r="23" spans="2:20" x14ac:dyDescent="0.3">
      <c r="D23" s="694"/>
    </row>
  </sheetData>
  <mergeCells count="12">
    <mergeCell ref="K9:L9"/>
    <mergeCell ref="I9:J9"/>
    <mergeCell ref="S9:T9"/>
    <mergeCell ref="Q9:R9"/>
    <mergeCell ref="O9:P9"/>
    <mergeCell ref="M9:N9"/>
    <mergeCell ref="G9:H9"/>
    <mergeCell ref="E9:F9"/>
    <mergeCell ref="C9:D9"/>
    <mergeCell ref="A3:C3"/>
    <mergeCell ref="B5:C5"/>
    <mergeCell ref="B6:C6"/>
  </mergeCells>
  <hyperlinks>
    <hyperlink ref="A1" location="INDICE!A1" display="Volver al indice" xr:uid="{00000000-0004-0000-0500-00000000000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39997558519241921"/>
  </sheetPr>
  <dimension ref="A1:Z40"/>
  <sheetViews>
    <sheetView showGridLines="0" zoomScale="80" zoomScaleNormal="80" workbookViewId="0">
      <selection activeCell="G23" sqref="G23"/>
    </sheetView>
  </sheetViews>
  <sheetFormatPr baseColWidth="10" defaultRowHeight="14.4" x14ac:dyDescent="0.3"/>
  <cols>
    <col min="1" max="1" width="14.88671875" customWidth="1"/>
    <col min="2" max="2" width="53.6640625" customWidth="1"/>
    <col min="3" max="3" width="13.77734375" customWidth="1"/>
    <col min="4" max="5" width="13.5546875" customWidth="1"/>
    <col min="6" max="6" width="14" customWidth="1"/>
    <col min="7" max="10" width="14.21875" customWidth="1"/>
    <col min="11" max="11" width="17" customWidth="1"/>
    <col min="12" max="13" width="13.88671875" customWidth="1"/>
    <col min="14" max="14" width="16.33203125" customWidth="1"/>
    <col min="15" max="18" width="14.21875" customWidth="1"/>
    <col min="19" max="19" width="13.33203125" customWidth="1"/>
    <col min="20" max="20" width="12.109375" customWidth="1"/>
    <col min="21" max="21" width="12.5546875" customWidth="1"/>
    <col min="22" max="22" width="16" customWidth="1"/>
    <col min="23" max="25" width="11.44140625" customWidth="1"/>
    <col min="26" max="26" width="13.5546875" customWidth="1"/>
  </cols>
  <sheetData>
    <row r="1" spans="1:18" x14ac:dyDescent="0.3">
      <c r="A1" s="1" t="s">
        <v>10</v>
      </c>
    </row>
    <row r="3" spans="1:18" ht="29.4" customHeight="1" thickBot="1" x14ac:dyDescent="0.35">
      <c r="A3" s="553" t="s">
        <v>63</v>
      </c>
      <c r="B3" s="553"/>
    </row>
    <row r="5" spans="1:18" ht="28.8" customHeight="1" x14ac:dyDescent="0.3">
      <c r="A5" s="227" t="s">
        <v>40</v>
      </c>
      <c r="B5" s="706" t="s">
        <v>250</v>
      </c>
      <c r="C5" s="707"/>
    </row>
    <row r="6" spans="1:18" ht="28.8" customHeight="1" x14ac:dyDescent="0.3">
      <c r="A6" s="227" t="s">
        <v>41</v>
      </c>
      <c r="B6" s="708" t="s">
        <v>251</v>
      </c>
      <c r="C6" s="708"/>
    </row>
    <row r="7" spans="1:18" ht="28.8" customHeight="1" x14ac:dyDescent="0.3">
      <c r="A7" s="227" t="s">
        <v>44</v>
      </c>
      <c r="B7" s="708" t="s">
        <v>252</v>
      </c>
      <c r="C7" s="708"/>
    </row>
    <row r="8" spans="1:18" ht="28.8" customHeight="1" x14ac:dyDescent="0.3">
      <c r="A8" s="227" t="s">
        <v>45</v>
      </c>
      <c r="B8" s="708" t="s">
        <v>257</v>
      </c>
      <c r="C8" s="708"/>
    </row>
    <row r="9" spans="1:18" x14ac:dyDescent="0.3">
      <c r="A9" s="26"/>
      <c r="B9" s="25"/>
      <c r="C9" s="709"/>
    </row>
    <row r="10" spans="1:18" x14ac:dyDescent="0.3">
      <c r="A10" s="8"/>
      <c r="B10" s="84"/>
      <c r="D10" s="87"/>
    </row>
    <row r="11" spans="1:18" ht="25.8" customHeight="1" x14ac:dyDescent="0.3">
      <c r="A11" s="8"/>
      <c r="B11" s="6"/>
      <c r="C11" s="720" t="s">
        <v>219</v>
      </c>
      <c r="D11" s="721"/>
      <c r="E11" s="721"/>
      <c r="F11" s="722"/>
      <c r="G11" s="622" t="s">
        <v>201</v>
      </c>
      <c r="H11" s="623"/>
      <c r="I11" s="623"/>
      <c r="J11" s="624"/>
      <c r="K11" s="720" t="s">
        <v>193</v>
      </c>
      <c r="L11" s="721"/>
      <c r="M11" s="721"/>
      <c r="N11" s="722"/>
      <c r="O11" s="622" t="s">
        <v>133</v>
      </c>
      <c r="P11" s="623"/>
      <c r="Q11" s="623"/>
      <c r="R11" s="624"/>
    </row>
    <row r="12" spans="1:18" ht="28.2" customHeight="1" x14ac:dyDescent="0.3">
      <c r="A12" s="8"/>
      <c r="B12" s="6"/>
      <c r="C12" s="702" t="s">
        <v>40</v>
      </c>
      <c r="D12" s="703" t="s">
        <v>41</v>
      </c>
      <c r="E12" s="703" t="s">
        <v>44</v>
      </c>
      <c r="F12" s="704" t="s">
        <v>45</v>
      </c>
      <c r="G12" s="702" t="s">
        <v>40</v>
      </c>
      <c r="H12" s="703" t="s">
        <v>41</v>
      </c>
      <c r="I12" s="703" t="s">
        <v>44</v>
      </c>
      <c r="J12" s="704" t="s">
        <v>45</v>
      </c>
      <c r="K12" s="702" t="s">
        <v>40</v>
      </c>
      <c r="L12" s="703" t="s">
        <v>41</v>
      </c>
      <c r="M12" s="703" t="s">
        <v>44</v>
      </c>
      <c r="N12" s="704" t="s">
        <v>45</v>
      </c>
      <c r="O12" s="702" t="s">
        <v>40</v>
      </c>
      <c r="P12" s="703" t="s">
        <v>41</v>
      </c>
      <c r="Q12" s="703" t="s">
        <v>44</v>
      </c>
      <c r="R12" s="704" t="s">
        <v>45</v>
      </c>
    </row>
    <row r="13" spans="1:18" ht="41.4" x14ac:dyDescent="0.3">
      <c r="A13" s="8"/>
      <c r="B13" s="8"/>
      <c r="C13" s="259" t="s">
        <v>253</v>
      </c>
      <c r="D13" s="154" t="s">
        <v>254</v>
      </c>
      <c r="E13" s="154" t="s">
        <v>255</v>
      </c>
      <c r="F13" s="267" t="s">
        <v>256</v>
      </c>
      <c r="G13" s="259" t="s">
        <v>253</v>
      </c>
      <c r="H13" s="154" t="s">
        <v>254</v>
      </c>
      <c r="I13" s="154" t="s">
        <v>255</v>
      </c>
      <c r="J13" s="267" t="s">
        <v>256</v>
      </c>
      <c r="K13" s="259" t="s">
        <v>253</v>
      </c>
      <c r="L13" s="154" t="s">
        <v>254</v>
      </c>
      <c r="M13" s="154" t="s">
        <v>255</v>
      </c>
      <c r="N13" s="267" t="s">
        <v>256</v>
      </c>
      <c r="O13" s="259" t="s">
        <v>253</v>
      </c>
      <c r="P13" s="154" t="s">
        <v>254</v>
      </c>
      <c r="Q13" s="154" t="s">
        <v>255</v>
      </c>
      <c r="R13" s="267" t="s">
        <v>256</v>
      </c>
    </row>
    <row r="14" spans="1:18" ht="19.8" customHeight="1" x14ac:dyDescent="0.3">
      <c r="A14" s="8"/>
      <c r="B14" s="155" t="s">
        <v>154</v>
      </c>
      <c r="C14" s="268"/>
      <c r="D14" s="152"/>
      <c r="E14" s="152"/>
      <c r="F14" s="269"/>
      <c r="G14" s="268"/>
      <c r="H14" s="152"/>
      <c r="I14" s="152"/>
      <c r="J14" s="269"/>
      <c r="K14" s="268"/>
      <c r="L14" s="152"/>
      <c r="M14" s="152"/>
      <c r="N14" s="269"/>
      <c r="O14" s="268"/>
      <c r="P14" s="152"/>
      <c r="Q14" s="152"/>
      <c r="R14" s="269"/>
    </row>
    <row r="15" spans="1:18" ht="19.8" customHeight="1" x14ac:dyDescent="0.3">
      <c r="A15" s="8"/>
      <c r="B15" s="156" t="s">
        <v>35</v>
      </c>
      <c r="C15" s="455">
        <v>56</v>
      </c>
      <c r="D15" s="456"/>
      <c r="E15" s="456"/>
      <c r="F15" s="457">
        <v>4.2</v>
      </c>
      <c r="G15" s="455">
        <v>50</v>
      </c>
      <c r="H15" s="456"/>
      <c r="I15" s="456"/>
      <c r="J15" s="457">
        <v>4.4000000000000004</v>
      </c>
      <c r="K15" s="455">
        <v>65</v>
      </c>
      <c r="L15" s="456"/>
      <c r="M15" s="456"/>
      <c r="N15" s="457">
        <v>4.5</v>
      </c>
      <c r="O15" s="455">
        <v>56</v>
      </c>
      <c r="P15" s="456"/>
      <c r="Q15" s="456"/>
      <c r="R15" s="457">
        <v>4.5999999999999996</v>
      </c>
    </row>
    <row r="16" spans="1:18" ht="19.8" customHeight="1" x14ac:dyDescent="0.3">
      <c r="B16" s="149" t="s">
        <v>30</v>
      </c>
      <c r="C16" s="458">
        <v>29</v>
      </c>
      <c r="D16" s="459"/>
      <c r="E16" s="459"/>
      <c r="F16" s="460">
        <v>4.0999999999999996</v>
      </c>
      <c r="G16" s="458">
        <v>27</v>
      </c>
      <c r="H16" s="459"/>
      <c r="I16" s="459"/>
      <c r="J16" s="460">
        <v>4.4000000000000004</v>
      </c>
      <c r="K16" s="458">
        <v>25</v>
      </c>
      <c r="L16" s="459"/>
      <c r="M16" s="459"/>
      <c r="N16" s="460">
        <v>4.4000000000000004</v>
      </c>
      <c r="O16" s="458">
        <v>31</v>
      </c>
      <c r="P16" s="459"/>
      <c r="Q16" s="459"/>
      <c r="R16" s="460">
        <v>4.7</v>
      </c>
    </row>
    <row r="17" spans="2:26" ht="19.8" customHeight="1" x14ac:dyDescent="0.3">
      <c r="B17" s="149" t="s">
        <v>31</v>
      </c>
      <c r="C17" s="458">
        <v>27</v>
      </c>
      <c r="D17" s="459"/>
      <c r="E17" s="459"/>
      <c r="F17" s="460">
        <v>4.2</v>
      </c>
      <c r="G17" s="458">
        <v>26</v>
      </c>
      <c r="H17" s="459"/>
      <c r="I17" s="459"/>
      <c r="J17" s="460">
        <v>4.3</v>
      </c>
      <c r="K17" s="458">
        <v>24</v>
      </c>
      <c r="L17" s="459"/>
      <c r="M17" s="459"/>
      <c r="N17" s="460">
        <v>4.3</v>
      </c>
      <c r="O17" s="458">
        <v>32</v>
      </c>
      <c r="P17" s="459"/>
      <c r="Q17" s="459"/>
      <c r="R17" s="460">
        <v>4.4000000000000004</v>
      </c>
    </row>
    <row r="18" spans="2:26" ht="19.8" customHeight="1" x14ac:dyDescent="0.3">
      <c r="B18" s="149" t="s">
        <v>200</v>
      </c>
      <c r="C18" s="458">
        <v>9</v>
      </c>
      <c r="D18" s="459"/>
      <c r="E18" s="459"/>
      <c r="F18" s="487">
        <v>4.5999999999999996</v>
      </c>
      <c r="G18" s="458">
        <v>9</v>
      </c>
      <c r="H18" s="459"/>
      <c r="I18" s="459"/>
      <c r="J18" s="460">
        <v>4.0999999999999996</v>
      </c>
      <c r="K18" s="458">
        <v>7</v>
      </c>
      <c r="L18" s="459"/>
      <c r="M18" s="459"/>
      <c r="N18" s="460">
        <v>4</v>
      </c>
      <c r="O18" s="458">
        <v>14</v>
      </c>
      <c r="P18" s="459"/>
      <c r="Q18" s="459"/>
      <c r="R18" s="460">
        <v>4.5</v>
      </c>
    </row>
    <row r="19" spans="2:26" ht="19.8" customHeight="1" x14ac:dyDescent="0.3">
      <c r="B19" s="149" t="s">
        <v>197</v>
      </c>
      <c r="C19" s="458">
        <v>26</v>
      </c>
      <c r="D19" s="459"/>
      <c r="E19" s="459"/>
      <c r="F19" s="460">
        <v>4.3</v>
      </c>
      <c r="G19" s="458">
        <v>24</v>
      </c>
      <c r="H19" s="459"/>
      <c r="I19" s="459"/>
      <c r="J19" s="460">
        <v>4.4000000000000004</v>
      </c>
      <c r="K19" s="458">
        <v>31</v>
      </c>
      <c r="L19" s="459"/>
      <c r="M19" s="459"/>
      <c r="N19" s="460">
        <v>4.5</v>
      </c>
      <c r="O19" s="458">
        <v>21</v>
      </c>
      <c r="P19" s="459"/>
      <c r="Q19" s="459"/>
      <c r="R19" s="460">
        <v>4.4000000000000004</v>
      </c>
    </row>
    <row r="20" spans="2:26" ht="19.8" customHeight="1" x14ac:dyDescent="0.3">
      <c r="B20" s="149" t="s">
        <v>195</v>
      </c>
      <c r="C20" s="458">
        <v>23</v>
      </c>
      <c r="D20" s="459"/>
      <c r="E20" s="459"/>
      <c r="F20" s="460">
        <v>4.3</v>
      </c>
      <c r="G20" s="458">
        <v>21</v>
      </c>
      <c r="H20" s="459"/>
      <c r="I20" s="459"/>
      <c r="J20" s="460">
        <v>4.2</v>
      </c>
      <c r="K20" s="458">
        <v>27</v>
      </c>
      <c r="L20" s="459"/>
      <c r="M20" s="459"/>
      <c r="N20" s="460">
        <v>4.4000000000000004</v>
      </c>
      <c r="O20" s="458">
        <v>21</v>
      </c>
      <c r="P20" s="459"/>
      <c r="Q20" s="459"/>
      <c r="R20" s="460">
        <v>4.3</v>
      </c>
    </row>
    <row r="21" spans="2:26" ht="23.4" customHeight="1" x14ac:dyDescent="0.3">
      <c r="B21" s="705" t="s">
        <v>261</v>
      </c>
      <c r="C21" s="263">
        <f>SUM(C15:C20)</f>
        <v>170</v>
      </c>
      <c r="D21" s="155">
        <v>54</v>
      </c>
      <c r="E21" s="155">
        <v>71</v>
      </c>
      <c r="F21" s="461">
        <v>4.3</v>
      </c>
      <c r="G21" s="263">
        <f>SUM(G15:G20)</f>
        <v>157</v>
      </c>
      <c r="H21" s="155">
        <v>50</v>
      </c>
      <c r="I21" s="155">
        <v>71</v>
      </c>
      <c r="J21" s="461">
        <v>4.3</v>
      </c>
      <c r="K21" s="263">
        <f>SUM(K15:K20)</f>
        <v>179</v>
      </c>
      <c r="L21" s="155">
        <v>52</v>
      </c>
      <c r="M21" s="155">
        <v>79</v>
      </c>
      <c r="N21" s="461">
        <f>+(K15*N15+K16*N16+K17*N17+K18*N18+K19*N19+K20*N20)/K21</f>
        <v>4.4245810055865924</v>
      </c>
      <c r="O21" s="263">
        <f>O15+O16+O17+O18+O19+O20</f>
        <v>175</v>
      </c>
      <c r="P21" s="155">
        <v>53</v>
      </c>
      <c r="Q21" s="155">
        <v>84</v>
      </c>
      <c r="R21" s="461">
        <f>+(O15*R15+O16*R16+O17*R17+O18*R18+O19*R19+O20*R20)/O21</f>
        <v>4.5131428571428565</v>
      </c>
    </row>
    <row r="22" spans="2:26" ht="8.4" customHeight="1" x14ac:dyDescent="0.3">
      <c r="B22" s="16"/>
      <c r="C22" s="17"/>
      <c r="D22" s="17"/>
      <c r="E22" s="17"/>
      <c r="F22" s="17"/>
    </row>
    <row r="23" spans="2:26" ht="16.8" customHeight="1" x14ac:dyDescent="0.3">
      <c r="B23" s="93" t="s">
        <v>130</v>
      </c>
      <c r="C23" s="93"/>
      <c r="D23" s="93"/>
      <c r="E23" s="93"/>
      <c r="F23" s="93"/>
    </row>
    <row r="24" spans="2:26" ht="16.2" customHeight="1" x14ac:dyDescent="0.3">
      <c r="B24" s="93" t="s">
        <v>165</v>
      </c>
      <c r="C24" s="93"/>
      <c r="D24" s="93"/>
      <c r="E24" s="93"/>
      <c r="F24" s="93"/>
    </row>
    <row r="27" spans="2:26" ht="23.4" customHeight="1" x14ac:dyDescent="0.3">
      <c r="B27" s="6"/>
      <c r="C27" s="720" t="s">
        <v>121</v>
      </c>
      <c r="D27" s="721"/>
      <c r="E27" s="721"/>
      <c r="F27" s="721"/>
      <c r="G27" s="622" t="s">
        <v>132</v>
      </c>
      <c r="H27" s="623"/>
      <c r="I27" s="623"/>
      <c r="J27" s="624"/>
      <c r="K27" s="720" t="s">
        <v>104</v>
      </c>
      <c r="L27" s="721"/>
      <c r="M27" s="721"/>
      <c r="N27" s="722"/>
      <c r="O27" s="622" t="s">
        <v>15</v>
      </c>
      <c r="P27" s="623"/>
      <c r="Q27" s="623"/>
      <c r="R27" s="624"/>
      <c r="S27" s="720" t="s">
        <v>12</v>
      </c>
      <c r="T27" s="721"/>
      <c r="U27" s="721"/>
      <c r="V27" s="722"/>
      <c r="W27" s="622" t="s">
        <v>11</v>
      </c>
      <c r="X27" s="623"/>
      <c r="Y27" s="623"/>
      <c r="Z27" s="624"/>
    </row>
    <row r="28" spans="2:26" ht="27.6" x14ac:dyDescent="0.3">
      <c r="B28" s="6"/>
      <c r="C28" s="258" t="s">
        <v>40</v>
      </c>
      <c r="D28" s="153" t="s">
        <v>41</v>
      </c>
      <c r="E28" s="153" t="s">
        <v>44</v>
      </c>
      <c r="F28" s="153" t="s">
        <v>45</v>
      </c>
      <c r="G28" s="258" t="s">
        <v>40</v>
      </c>
      <c r="H28" s="153" t="s">
        <v>41</v>
      </c>
      <c r="I28" s="153" t="s">
        <v>44</v>
      </c>
      <c r="J28" s="153" t="s">
        <v>45</v>
      </c>
      <c r="K28" s="44" t="s">
        <v>40</v>
      </c>
      <c r="L28" s="44" t="s">
        <v>41</v>
      </c>
      <c r="M28" s="44" t="s">
        <v>44</v>
      </c>
      <c r="N28" s="44" t="s">
        <v>45</v>
      </c>
      <c r="O28" s="44" t="s">
        <v>40</v>
      </c>
      <c r="P28" s="44" t="s">
        <v>41</v>
      </c>
      <c r="Q28" s="44" t="s">
        <v>44</v>
      </c>
      <c r="R28" s="44" t="s">
        <v>45</v>
      </c>
      <c r="S28" s="44" t="s">
        <v>40</v>
      </c>
      <c r="T28" s="44" t="s">
        <v>41</v>
      </c>
      <c r="U28" s="44" t="s">
        <v>44</v>
      </c>
      <c r="V28" s="44" t="s">
        <v>45</v>
      </c>
      <c r="W28" s="44" t="s">
        <v>40</v>
      </c>
      <c r="X28" s="44" t="s">
        <v>41</v>
      </c>
      <c r="Y28" s="44" t="s">
        <v>44</v>
      </c>
      <c r="Z28" s="44" t="s">
        <v>45</v>
      </c>
    </row>
    <row r="29" spans="2:26" ht="41.4" x14ac:dyDescent="0.3">
      <c r="B29" s="8"/>
      <c r="C29" s="259" t="s">
        <v>253</v>
      </c>
      <c r="D29" s="154" t="s">
        <v>254</v>
      </c>
      <c r="E29" s="154" t="s">
        <v>255</v>
      </c>
      <c r="F29" s="267" t="s">
        <v>256</v>
      </c>
      <c r="G29" s="259" t="s">
        <v>253</v>
      </c>
      <c r="H29" s="154" t="s">
        <v>254</v>
      </c>
      <c r="I29" s="154" t="s">
        <v>255</v>
      </c>
      <c r="J29" s="267" t="s">
        <v>256</v>
      </c>
      <c r="K29" s="259" t="s">
        <v>253</v>
      </c>
      <c r="L29" s="154" t="s">
        <v>254</v>
      </c>
      <c r="M29" s="154" t="s">
        <v>255</v>
      </c>
      <c r="N29" s="267" t="s">
        <v>256</v>
      </c>
      <c r="O29" s="259" t="s">
        <v>253</v>
      </c>
      <c r="P29" s="154" t="s">
        <v>254</v>
      </c>
      <c r="Q29" s="154" t="s">
        <v>255</v>
      </c>
      <c r="R29" s="267" t="s">
        <v>256</v>
      </c>
      <c r="S29" s="259" t="s">
        <v>253</v>
      </c>
      <c r="T29" s="154" t="s">
        <v>254</v>
      </c>
      <c r="U29" s="154" t="s">
        <v>255</v>
      </c>
      <c r="V29" s="267" t="s">
        <v>256</v>
      </c>
      <c r="W29" s="259" t="s">
        <v>253</v>
      </c>
      <c r="X29" s="154" t="s">
        <v>254</v>
      </c>
      <c r="Y29" s="154" t="s">
        <v>255</v>
      </c>
      <c r="Z29" s="267" t="s">
        <v>256</v>
      </c>
    </row>
    <row r="30" spans="2:26" ht="19.8" customHeight="1" x14ac:dyDescent="0.3">
      <c r="B30" s="263" t="s">
        <v>154</v>
      </c>
      <c r="C30" s="268"/>
      <c r="D30" s="152"/>
      <c r="E30" s="152"/>
      <c r="F30" s="152"/>
      <c r="G30" s="268"/>
      <c r="H30" s="152"/>
      <c r="I30" s="152"/>
      <c r="J30" s="152"/>
      <c r="K30" s="152"/>
      <c r="L30" s="152"/>
      <c r="M30" s="152"/>
      <c r="N30" s="269"/>
      <c r="O30" s="152"/>
      <c r="P30" s="152"/>
      <c r="Q30" s="152"/>
      <c r="R30" s="269"/>
      <c r="S30" s="152"/>
      <c r="T30" s="152"/>
      <c r="U30" s="152"/>
      <c r="V30" s="152"/>
      <c r="W30" s="152"/>
      <c r="X30" s="152"/>
      <c r="Y30" s="152"/>
      <c r="Z30" s="152"/>
    </row>
    <row r="31" spans="2:26" ht="19.8" customHeight="1" x14ac:dyDescent="0.3">
      <c r="B31" s="12" t="s">
        <v>35</v>
      </c>
      <c r="C31" s="264">
        <v>68</v>
      </c>
      <c r="D31" s="250"/>
      <c r="E31" s="250"/>
      <c r="F31" s="251">
        <v>3</v>
      </c>
      <c r="G31" s="260">
        <v>65</v>
      </c>
      <c r="H31" s="248"/>
      <c r="I31" s="248"/>
      <c r="J31" s="249">
        <v>2.85</v>
      </c>
      <c r="K31" s="68">
        <v>80</v>
      </c>
      <c r="L31" s="69"/>
      <c r="M31" s="69"/>
      <c r="N31" s="90">
        <v>2.9772727272727271</v>
      </c>
      <c r="O31" s="39">
        <v>76</v>
      </c>
      <c r="P31" s="40"/>
      <c r="Q31" s="40"/>
      <c r="R31" s="88">
        <v>2.8750724637681202</v>
      </c>
      <c r="S31" s="68">
        <v>128</v>
      </c>
      <c r="T31" s="69"/>
      <c r="U31" s="69"/>
      <c r="V31" s="90">
        <v>2.9230769230769229</v>
      </c>
      <c r="W31" s="39">
        <v>110</v>
      </c>
      <c r="X31" s="85"/>
      <c r="Y31" s="40"/>
      <c r="Z31" s="88">
        <v>2.8550724637681157</v>
      </c>
    </row>
    <row r="32" spans="2:26" ht="19.8" customHeight="1" x14ac:dyDescent="0.3">
      <c r="B32" s="12" t="s">
        <v>30</v>
      </c>
      <c r="C32" s="265">
        <v>21</v>
      </c>
      <c r="D32" s="254"/>
      <c r="E32" s="254"/>
      <c r="F32" s="255">
        <v>3</v>
      </c>
      <c r="G32" s="261">
        <v>30</v>
      </c>
      <c r="H32" s="252"/>
      <c r="I32" s="252"/>
      <c r="J32" s="253">
        <v>2.9390909090909001</v>
      </c>
      <c r="K32" s="86">
        <v>21</v>
      </c>
      <c r="L32" s="70"/>
      <c r="M32" s="70"/>
      <c r="N32" s="91">
        <v>2.9090909090909092</v>
      </c>
      <c r="O32" s="82">
        <v>26</v>
      </c>
      <c r="P32" s="32"/>
      <c r="Q32" s="32"/>
      <c r="R32" s="89">
        <v>2.83</v>
      </c>
      <c r="S32" s="86">
        <v>26</v>
      </c>
      <c r="T32" s="70"/>
      <c r="U32" s="70"/>
      <c r="V32" s="91">
        <v>2.5</v>
      </c>
      <c r="W32" s="82">
        <v>32</v>
      </c>
      <c r="X32" s="82"/>
      <c r="Y32" s="32"/>
      <c r="Z32" s="89">
        <v>3</v>
      </c>
    </row>
    <row r="33" spans="2:26" ht="19.8" customHeight="1" x14ac:dyDescent="0.3">
      <c r="B33" s="12" t="s">
        <v>31</v>
      </c>
      <c r="C33" s="265">
        <v>41</v>
      </c>
      <c r="D33" s="254"/>
      <c r="E33" s="254"/>
      <c r="F33" s="255">
        <v>3</v>
      </c>
      <c r="G33" s="261">
        <v>32</v>
      </c>
      <c r="H33" s="252"/>
      <c r="I33" s="252"/>
      <c r="J33" s="253">
        <v>2.9254544999999998</v>
      </c>
      <c r="K33" s="86">
        <v>44</v>
      </c>
      <c r="L33" s="70"/>
      <c r="M33" s="70"/>
      <c r="N33" s="91">
        <v>2.9545454545454546</v>
      </c>
      <c r="O33" s="82">
        <v>34</v>
      </c>
      <c r="P33" s="32"/>
      <c r="Q33" s="32"/>
      <c r="R33" s="89">
        <v>2.8857142857142799</v>
      </c>
      <c r="S33" s="86">
        <v>49</v>
      </c>
      <c r="T33" s="70"/>
      <c r="U33" s="70"/>
      <c r="V33" s="91">
        <v>2.85</v>
      </c>
      <c r="W33" s="82">
        <v>45</v>
      </c>
      <c r="X33" s="82"/>
      <c r="Y33" s="32"/>
      <c r="Z33" s="89">
        <v>2.8571428571428572</v>
      </c>
    </row>
    <row r="34" spans="2:26" ht="19.8" customHeight="1" x14ac:dyDescent="0.3">
      <c r="B34" s="12" t="s">
        <v>200</v>
      </c>
      <c r="C34" s="265">
        <v>16</v>
      </c>
      <c r="D34" s="254"/>
      <c r="E34" s="254"/>
      <c r="F34" s="255">
        <v>3</v>
      </c>
      <c r="G34" s="261">
        <v>14</v>
      </c>
      <c r="H34" s="252"/>
      <c r="I34" s="252"/>
      <c r="J34" s="253">
        <v>2.96</v>
      </c>
      <c r="K34" s="86">
        <v>10</v>
      </c>
      <c r="L34" s="70"/>
      <c r="M34" s="70"/>
      <c r="N34" s="91">
        <v>3</v>
      </c>
      <c r="O34" s="82">
        <v>6</v>
      </c>
      <c r="P34" s="32"/>
      <c r="Q34" s="32"/>
      <c r="R34" s="89">
        <v>2.8961538461538501</v>
      </c>
      <c r="S34" s="86">
        <v>19</v>
      </c>
      <c r="T34" s="70"/>
      <c r="U34" s="70"/>
      <c r="V34" s="91">
        <v>2.8333333333333335</v>
      </c>
      <c r="W34" s="82">
        <v>14</v>
      </c>
      <c r="X34" s="82"/>
      <c r="Y34" s="32"/>
      <c r="Z34" s="89">
        <v>2.8461538461538463</v>
      </c>
    </row>
    <row r="35" spans="2:26" ht="19.8" customHeight="1" x14ac:dyDescent="0.3">
      <c r="B35" s="12" t="s">
        <v>197</v>
      </c>
      <c r="C35" s="265">
        <v>30</v>
      </c>
      <c r="D35" s="254"/>
      <c r="E35" s="254"/>
      <c r="F35" s="255">
        <v>3</v>
      </c>
      <c r="G35" s="261">
        <v>39</v>
      </c>
      <c r="H35" s="252"/>
      <c r="I35" s="252"/>
      <c r="J35" s="253">
        <v>2.86</v>
      </c>
      <c r="K35" s="86">
        <v>37</v>
      </c>
      <c r="L35" s="70"/>
      <c r="M35" s="70"/>
      <c r="N35" s="91">
        <v>3</v>
      </c>
      <c r="O35" s="82">
        <v>48</v>
      </c>
      <c r="P35" s="32"/>
      <c r="Q35" s="32"/>
      <c r="R35" s="89">
        <v>2.85</v>
      </c>
      <c r="S35" s="86">
        <v>45</v>
      </c>
      <c r="T35" s="70"/>
      <c r="U35" s="70"/>
      <c r="V35" s="91">
        <v>2.8275862068965516</v>
      </c>
      <c r="W35" s="82">
        <v>44</v>
      </c>
      <c r="X35" s="82"/>
      <c r="Y35" s="32"/>
      <c r="Z35" s="89">
        <v>2.75</v>
      </c>
    </row>
    <row r="36" spans="2:26" ht="19.8" customHeight="1" x14ac:dyDescent="0.3">
      <c r="B36" s="12" t="s">
        <v>195</v>
      </c>
      <c r="C36" s="266">
        <v>25</v>
      </c>
      <c r="D36" s="257"/>
      <c r="E36" s="257"/>
      <c r="F36" s="255">
        <v>3</v>
      </c>
      <c r="G36" s="262">
        <v>26</v>
      </c>
      <c r="H36" s="256"/>
      <c r="I36" s="256"/>
      <c r="J36" s="253">
        <v>2.88</v>
      </c>
      <c r="K36" s="71">
        <v>27</v>
      </c>
      <c r="L36" s="71"/>
      <c r="M36" s="71"/>
      <c r="N36" s="91">
        <v>2.736842105263158</v>
      </c>
      <c r="O36" s="31">
        <v>31</v>
      </c>
      <c r="P36" s="31"/>
      <c r="Q36" s="31"/>
      <c r="R36" s="89">
        <v>2.86</v>
      </c>
      <c r="S36" s="86">
        <v>28</v>
      </c>
      <c r="T36" s="71"/>
      <c r="U36" s="71"/>
      <c r="V36" s="91">
        <v>2.8823529411764706</v>
      </c>
      <c r="W36" s="31">
        <v>32</v>
      </c>
      <c r="X36" s="31"/>
      <c r="Y36" s="31"/>
      <c r="Z36" s="89">
        <v>2.8</v>
      </c>
    </row>
    <row r="37" spans="2:26" ht="19.8" customHeight="1" x14ac:dyDescent="0.3">
      <c r="B37" s="723" t="s">
        <v>249</v>
      </c>
      <c r="C37" s="263">
        <v>201</v>
      </c>
      <c r="D37" s="155">
        <v>60</v>
      </c>
      <c r="E37" s="155">
        <v>85</v>
      </c>
      <c r="F37" s="158"/>
      <c r="G37" s="263">
        <f>G31+G32+G33+G34+G35+G36</f>
        <v>206</v>
      </c>
      <c r="H37" s="155">
        <v>48</v>
      </c>
      <c r="I37" s="155">
        <v>81</v>
      </c>
      <c r="J37" s="158"/>
      <c r="K37" s="15">
        <f>K31+K32+K33+K34+K35+K36</f>
        <v>219</v>
      </c>
      <c r="L37" s="15">
        <v>53</v>
      </c>
      <c r="M37" s="15">
        <v>91</v>
      </c>
      <c r="N37" s="15"/>
      <c r="O37" s="15">
        <f>O31+O32+O33+O34+O35+O36</f>
        <v>221</v>
      </c>
      <c r="P37" s="15">
        <v>62</v>
      </c>
      <c r="Q37" s="15">
        <v>93</v>
      </c>
      <c r="R37" s="15"/>
      <c r="S37" s="15">
        <f>S31+S32+S33+S34+S35+S36</f>
        <v>295</v>
      </c>
      <c r="T37" s="15">
        <v>58</v>
      </c>
      <c r="U37" s="15">
        <v>114</v>
      </c>
      <c r="V37" s="15"/>
      <c r="W37" s="15">
        <f>W31+W32+W33+W34+W35+W36</f>
        <v>277</v>
      </c>
      <c r="X37" s="15">
        <v>61</v>
      </c>
      <c r="Y37" s="15">
        <v>82</v>
      </c>
      <c r="Z37" s="15"/>
    </row>
    <row r="38" spans="2:26" x14ac:dyDescent="0.3">
      <c r="B38" s="16"/>
      <c r="C38" s="17"/>
      <c r="D38" s="17"/>
      <c r="E38" s="17"/>
      <c r="F38" s="17"/>
      <c r="G38" s="17"/>
      <c r="H38" s="17"/>
      <c r="I38" s="17"/>
      <c r="J38" s="17"/>
      <c r="K38" s="17"/>
      <c r="L38" s="17"/>
      <c r="M38" s="17"/>
      <c r="N38" s="17"/>
    </row>
    <row r="39" spans="2:26" x14ac:dyDescent="0.3">
      <c r="B39" s="92" t="s">
        <v>130</v>
      </c>
      <c r="C39" s="93"/>
      <c r="D39" s="93"/>
      <c r="E39" s="93"/>
      <c r="F39" s="93"/>
      <c r="G39" s="93"/>
      <c r="H39" s="93"/>
      <c r="I39" s="93"/>
      <c r="J39" s="93"/>
      <c r="K39" s="93"/>
      <c r="L39" s="93"/>
      <c r="M39" s="93"/>
      <c r="N39" s="93"/>
    </row>
    <row r="40" spans="2:26" x14ac:dyDescent="0.3">
      <c r="B40" s="92" t="s">
        <v>131</v>
      </c>
      <c r="C40" s="93"/>
      <c r="D40" s="93"/>
      <c r="E40" s="93"/>
      <c r="F40" s="93"/>
      <c r="G40" s="93"/>
      <c r="H40" s="93"/>
      <c r="I40" s="93"/>
      <c r="J40" s="93"/>
      <c r="K40" s="93"/>
      <c r="L40" s="93"/>
      <c r="M40" s="93"/>
      <c r="N40" s="93"/>
    </row>
  </sheetData>
  <mergeCells count="14">
    <mergeCell ref="K27:N27"/>
    <mergeCell ref="C11:F11"/>
    <mergeCell ref="W27:Z27"/>
    <mergeCell ref="S27:V27"/>
    <mergeCell ref="K11:N11"/>
    <mergeCell ref="O27:R27"/>
    <mergeCell ref="G11:J11"/>
    <mergeCell ref="C27:F27"/>
    <mergeCell ref="B6:C6"/>
    <mergeCell ref="B7:C7"/>
    <mergeCell ref="B8:C8"/>
    <mergeCell ref="A3:B3"/>
    <mergeCell ref="O11:R11"/>
    <mergeCell ref="G27:J27"/>
  </mergeCells>
  <hyperlinks>
    <hyperlink ref="A1" location="INDICE!A1" display="Volver al indice" xr:uid="{42ADC2CE-3429-4984-ABA1-FFB5693DAA4E}"/>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tint="0.39997558519241921"/>
  </sheetPr>
  <dimension ref="A1:V72"/>
  <sheetViews>
    <sheetView showGridLines="0" zoomScale="90" zoomScaleNormal="90" workbookViewId="0">
      <selection activeCell="C12" sqref="C12:F12"/>
    </sheetView>
  </sheetViews>
  <sheetFormatPr baseColWidth="10" defaultColWidth="11.44140625" defaultRowHeight="14.4" x14ac:dyDescent="0.3"/>
  <cols>
    <col min="1" max="1" width="16.109375" customWidth="1"/>
    <col min="2" max="2" width="57.88671875" customWidth="1"/>
    <col min="3" max="3" width="11.6640625" bestFit="1" customWidth="1"/>
    <col min="4" max="4" width="11.6640625" customWidth="1"/>
    <col min="5" max="7" width="11.6640625" bestFit="1" customWidth="1"/>
    <col min="8" max="8" width="11.6640625" customWidth="1"/>
    <col min="9" max="14" width="11.6640625" bestFit="1" customWidth="1"/>
    <col min="15" max="15" width="15" customWidth="1"/>
    <col min="16" max="16" width="13.44140625" customWidth="1"/>
    <col min="17" max="17" width="14.5546875" customWidth="1"/>
    <col min="18" max="18" width="15.33203125" customWidth="1"/>
    <col min="19" max="22" width="13.44140625" customWidth="1"/>
    <col min="23" max="23" width="15" customWidth="1"/>
    <col min="24" max="24" width="13.44140625" customWidth="1"/>
    <col min="25" max="25" width="14.5546875" customWidth="1"/>
    <col min="26" max="26" width="15.33203125" customWidth="1"/>
  </cols>
  <sheetData>
    <row r="1" spans="1:6" x14ac:dyDescent="0.3">
      <c r="A1" s="1" t="s">
        <v>10</v>
      </c>
    </row>
    <row r="3" spans="1:6" ht="27" customHeight="1" thickBot="1" x14ac:dyDescent="0.35">
      <c r="A3" s="553" t="s">
        <v>64</v>
      </c>
      <c r="B3" s="553"/>
    </row>
    <row r="5" spans="1:6" ht="29.4" customHeight="1" x14ac:dyDescent="0.3">
      <c r="A5" s="247" t="s">
        <v>46</v>
      </c>
      <c r="B5" s="724" t="s">
        <v>264</v>
      </c>
    </row>
    <row r="6" spans="1:6" ht="29.4" customHeight="1" x14ac:dyDescent="0.3">
      <c r="A6" s="247" t="s">
        <v>47</v>
      </c>
      <c r="B6" s="724" t="s">
        <v>262</v>
      </c>
    </row>
    <row r="7" spans="1:6" ht="29.4" customHeight="1" x14ac:dyDescent="0.3">
      <c r="A7" s="247" t="s">
        <v>48</v>
      </c>
      <c r="B7" s="724" t="s">
        <v>265</v>
      </c>
    </row>
    <row r="8" spans="1:6" ht="29.4" customHeight="1" x14ac:dyDescent="0.3">
      <c r="A8" s="247" t="s">
        <v>49</v>
      </c>
      <c r="B8" s="724" t="s">
        <v>263</v>
      </c>
    </row>
    <row r="9" spans="1:6" ht="23.4" customHeight="1" x14ac:dyDescent="0.3">
      <c r="A9" s="486"/>
      <c r="B9" s="6"/>
    </row>
    <row r="10" spans="1:6" ht="23.4" customHeight="1" thickBot="1" x14ac:dyDescent="0.35">
      <c r="A10" s="486"/>
      <c r="B10" s="6"/>
      <c r="C10" s="625" t="s">
        <v>219</v>
      </c>
      <c r="D10" s="626"/>
      <c r="E10" s="626"/>
      <c r="F10" s="627"/>
    </row>
    <row r="11" spans="1:6" ht="23.4" customHeight="1" x14ac:dyDescent="0.3">
      <c r="A11" s="486"/>
      <c r="B11" s="6"/>
      <c r="C11" s="302" t="s">
        <v>46</v>
      </c>
      <c r="D11" s="303" t="s">
        <v>47</v>
      </c>
      <c r="E11" s="303" t="s">
        <v>48</v>
      </c>
      <c r="F11" s="304" t="s">
        <v>49</v>
      </c>
    </row>
    <row r="12" spans="1:6" ht="22.2" customHeight="1" x14ac:dyDescent="0.3">
      <c r="A12" s="486"/>
      <c r="B12" s="6"/>
      <c r="C12" s="628" t="s">
        <v>180</v>
      </c>
      <c r="D12" s="629"/>
      <c r="E12" s="629"/>
      <c r="F12" s="630"/>
    </row>
    <row r="13" spans="1:6" ht="34.200000000000003" customHeight="1" thickBot="1" x14ac:dyDescent="0.35">
      <c r="A13" s="486"/>
      <c r="B13" s="8"/>
      <c r="C13" s="309" t="s">
        <v>181</v>
      </c>
      <c r="D13" s="310" t="s">
        <v>266</v>
      </c>
      <c r="E13" s="310" t="s">
        <v>267</v>
      </c>
      <c r="F13" s="311" t="s">
        <v>184</v>
      </c>
    </row>
    <row r="14" spans="1:6" ht="18" customHeight="1" x14ac:dyDescent="0.3">
      <c r="A14" s="486"/>
      <c r="B14" s="279" t="s">
        <v>26</v>
      </c>
      <c r="C14" s="305"/>
      <c r="D14" s="306"/>
      <c r="E14" s="306"/>
      <c r="F14" s="307"/>
    </row>
    <row r="15" spans="1:6" ht="18" customHeight="1" x14ac:dyDescent="0.3">
      <c r="A15" s="486"/>
      <c r="B15" s="41" t="s">
        <v>35</v>
      </c>
      <c r="C15" s="727">
        <v>2</v>
      </c>
      <c r="D15" s="728">
        <v>2</v>
      </c>
      <c r="E15" s="728">
        <v>1</v>
      </c>
      <c r="F15" s="729">
        <v>0</v>
      </c>
    </row>
    <row r="16" spans="1:6" ht="18" customHeight="1" x14ac:dyDescent="0.3">
      <c r="A16" s="486"/>
      <c r="B16" s="13" t="s">
        <v>30</v>
      </c>
      <c r="C16" s="727">
        <v>1</v>
      </c>
      <c r="D16" s="728">
        <v>1</v>
      </c>
      <c r="E16" s="728">
        <v>0</v>
      </c>
      <c r="F16" s="729">
        <v>0</v>
      </c>
    </row>
    <row r="17" spans="1:22" ht="18" customHeight="1" x14ac:dyDescent="0.3">
      <c r="A17" s="486"/>
      <c r="B17" s="13" t="s">
        <v>31</v>
      </c>
      <c r="C17" s="727">
        <v>0</v>
      </c>
      <c r="D17" s="728">
        <v>0</v>
      </c>
      <c r="E17" s="728">
        <v>0</v>
      </c>
      <c r="F17" s="729">
        <v>0</v>
      </c>
    </row>
    <row r="18" spans="1:22" ht="18" customHeight="1" x14ac:dyDescent="0.3">
      <c r="A18" s="486"/>
      <c r="B18" s="13" t="s">
        <v>200</v>
      </c>
      <c r="C18" s="727">
        <v>0</v>
      </c>
      <c r="D18" s="728">
        <v>0</v>
      </c>
      <c r="E18" s="728">
        <v>0</v>
      </c>
      <c r="F18" s="729">
        <v>0</v>
      </c>
    </row>
    <row r="19" spans="1:22" ht="18" customHeight="1" x14ac:dyDescent="0.3">
      <c r="A19" s="486"/>
      <c r="B19" s="13" t="s">
        <v>197</v>
      </c>
      <c r="C19" s="727">
        <v>0</v>
      </c>
      <c r="D19" s="728">
        <v>0</v>
      </c>
      <c r="E19" s="728">
        <v>0</v>
      </c>
      <c r="F19" s="729">
        <v>0</v>
      </c>
    </row>
    <row r="20" spans="1:22" ht="18" customHeight="1" x14ac:dyDescent="0.3">
      <c r="A20" s="486"/>
      <c r="B20" s="13" t="s">
        <v>195</v>
      </c>
      <c r="C20" s="727">
        <v>1</v>
      </c>
      <c r="D20" s="728">
        <v>1</v>
      </c>
      <c r="E20" s="728">
        <v>1</v>
      </c>
      <c r="F20" s="729">
        <v>0</v>
      </c>
    </row>
    <row r="21" spans="1:22" ht="18" customHeight="1" x14ac:dyDescent="0.3">
      <c r="A21" s="486"/>
      <c r="B21" s="45" t="s">
        <v>129</v>
      </c>
      <c r="C21" s="290">
        <v>4</v>
      </c>
      <c r="D21" s="284">
        <v>4</v>
      </c>
      <c r="E21" s="284">
        <v>1</v>
      </c>
      <c r="F21" s="291">
        <v>0</v>
      </c>
    </row>
    <row r="22" spans="1:22" ht="11.4" customHeight="1" x14ac:dyDescent="0.3">
      <c r="A22" s="486"/>
      <c r="B22" s="16"/>
      <c r="C22" s="292"/>
      <c r="D22" s="285"/>
      <c r="E22" s="285"/>
      <c r="F22" s="293"/>
    </row>
    <row r="23" spans="1:22" ht="18" customHeight="1" x14ac:dyDescent="0.3">
      <c r="A23" s="486"/>
      <c r="B23" s="280" t="s">
        <v>28</v>
      </c>
      <c r="C23" s="266"/>
      <c r="D23" s="257"/>
      <c r="E23" s="257"/>
      <c r="F23" s="294"/>
    </row>
    <row r="24" spans="1:22" ht="18" customHeight="1" x14ac:dyDescent="0.3">
      <c r="A24" s="486"/>
      <c r="B24" s="13" t="s">
        <v>36</v>
      </c>
      <c r="C24" s="727">
        <v>0</v>
      </c>
      <c r="D24" s="728">
        <v>0</v>
      </c>
      <c r="E24" s="728">
        <v>0</v>
      </c>
      <c r="F24" s="729">
        <v>0</v>
      </c>
    </row>
    <row r="25" spans="1:22" ht="18" customHeight="1" x14ac:dyDescent="0.3">
      <c r="A25" s="486"/>
      <c r="B25" s="13" t="s">
        <v>99</v>
      </c>
      <c r="C25" s="727">
        <v>0</v>
      </c>
      <c r="D25" s="728">
        <v>0</v>
      </c>
      <c r="E25" s="728">
        <v>0</v>
      </c>
      <c r="F25" s="729">
        <v>0</v>
      </c>
    </row>
    <row r="26" spans="1:22" ht="18" customHeight="1" x14ac:dyDescent="0.3">
      <c r="A26" s="486"/>
      <c r="B26" s="45" t="s">
        <v>185</v>
      </c>
      <c r="C26" s="290">
        <v>0</v>
      </c>
      <c r="D26" s="284">
        <v>0</v>
      </c>
      <c r="E26" s="284">
        <v>0</v>
      </c>
      <c r="F26" s="291">
        <v>0</v>
      </c>
    </row>
    <row r="27" spans="1:22" ht="9.6" customHeight="1" x14ac:dyDescent="0.3">
      <c r="A27" s="486"/>
      <c r="B27" s="8"/>
      <c r="C27" s="295"/>
      <c r="D27" s="286"/>
      <c r="E27" s="165"/>
      <c r="F27" s="296"/>
    </row>
    <row r="28" spans="1:22" ht="18" customHeight="1" x14ac:dyDescent="0.3">
      <c r="A28" s="486"/>
      <c r="B28" s="45" t="s">
        <v>16</v>
      </c>
      <c r="C28" s="297">
        <v>4</v>
      </c>
      <c r="D28" s="298">
        <v>4</v>
      </c>
      <c r="E28" s="298">
        <v>1</v>
      </c>
      <c r="F28" s="299">
        <v>0</v>
      </c>
    </row>
    <row r="29" spans="1:22" ht="17.25" customHeight="1" x14ac:dyDescent="0.3">
      <c r="A29" s="26"/>
      <c r="B29" s="25"/>
    </row>
    <row r="30" spans="1:22" ht="25.2" customHeight="1" thickBot="1" x14ac:dyDescent="0.35">
      <c r="B30" s="6"/>
      <c r="C30" s="625" t="s">
        <v>201</v>
      </c>
      <c r="D30" s="626"/>
      <c r="E30" s="626"/>
      <c r="F30" s="627"/>
      <c r="G30" s="625" t="s">
        <v>193</v>
      </c>
      <c r="H30" s="626"/>
      <c r="I30" s="626"/>
      <c r="J30" s="627"/>
      <c r="K30" s="625" t="s">
        <v>133</v>
      </c>
      <c r="L30" s="626"/>
      <c r="M30" s="626"/>
      <c r="N30" s="627"/>
      <c r="O30" s="626" t="s">
        <v>132</v>
      </c>
      <c r="P30" s="626"/>
      <c r="Q30" s="626"/>
      <c r="R30" s="626"/>
      <c r="S30" s="625" t="s">
        <v>135</v>
      </c>
      <c r="T30" s="626"/>
      <c r="U30" s="626"/>
      <c r="V30" s="627"/>
    </row>
    <row r="31" spans="1:22" ht="19.8" customHeight="1" x14ac:dyDescent="0.3">
      <c r="B31" s="6"/>
      <c r="C31" s="302" t="s">
        <v>46</v>
      </c>
      <c r="D31" s="303" t="s">
        <v>47</v>
      </c>
      <c r="E31" s="303" t="s">
        <v>48</v>
      </c>
      <c r="F31" s="304" t="s">
        <v>49</v>
      </c>
      <c r="G31" s="302" t="s">
        <v>46</v>
      </c>
      <c r="H31" s="303" t="s">
        <v>47</v>
      </c>
      <c r="I31" s="303" t="s">
        <v>48</v>
      </c>
      <c r="J31" s="304" t="s">
        <v>49</v>
      </c>
      <c r="K31" s="302" t="s">
        <v>46</v>
      </c>
      <c r="L31" s="303" t="s">
        <v>47</v>
      </c>
      <c r="M31" s="303" t="s">
        <v>48</v>
      </c>
      <c r="N31" s="304" t="s">
        <v>49</v>
      </c>
      <c r="O31" s="303" t="s">
        <v>46</v>
      </c>
      <c r="P31" s="303" t="s">
        <v>47</v>
      </c>
      <c r="Q31" s="303" t="s">
        <v>48</v>
      </c>
      <c r="R31" s="303" t="s">
        <v>49</v>
      </c>
      <c r="S31" s="302" t="s">
        <v>46</v>
      </c>
      <c r="T31" s="303" t="s">
        <v>47</v>
      </c>
      <c r="U31" s="303" t="s">
        <v>48</v>
      </c>
      <c r="V31" s="304" t="s">
        <v>49</v>
      </c>
    </row>
    <row r="32" spans="1:22" ht="19.8" customHeight="1" x14ac:dyDescent="0.3">
      <c r="B32" s="6"/>
      <c r="C32" s="628" t="s">
        <v>180</v>
      </c>
      <c r="D32" s="629"/>
      <c r="E32" s="629"/>
      <c r="F32" s="630"/>
      <c r="G32" s="628" t="s">
        <v>180</v>
      </c>
      <c r="H32" s="629"/>
      <c r="I32" s="629"/>
      <c r="J32" s="630"/>
      <c r="K32" s="628" t="s">
        <v>180</v>
      </c>
      <c r="L32" s="629"/>
      <c r="M32" s="629"/>
      <c r="N32" s="630"/>
      <c r="O32" s="631" t="s">
        <v>180</v>
      </c>
      <c r="P32" s="631"/>
      <c r="Q32" s="631"/>
      <c r="R32" s="631"/>
      <c r="S32" s="628" t="s">
        <v>180</v>
      </c>
      <c r="T32" s="629"/>
      <c r="U32" s="629"/>
      <c r="V32" s="630"/>
    </row>
    <row r="33" spans="2:22" ht="32.4" customHeight="1" thickBot="1" x14ac:dyDescent="0.35">
      <c r="B33" s="8"/>
      <c r="C33" s="309" t="s">
        <v>181</v>
      </c>
      <c r="D33" s="310" t="s">
        <v>182</v>
      </c>
      <c r="E33" s="310" t="s">
        <v>183</v>
      </c>
      <c r="F33" s="311" t="s">
        <v>184</v>
      </c>
      <c r="G33" s="309" t="s">
        <v>181</v>
      </c>
      <c r="H33" s="310" t="s">
        <v>182</v>
      </c>
      <c r="I33" s="310" t="s">
        <v>183</v>
      </c>
      <c r="J33" s="311" t="s">
        <v>184</v>
      </c>
      <c r="K33" s="309" t="s">
        <v>181</v>
      </c>
      <c r="L33" s="310" t="s">
        <v>182</v>
      </c>
      <c r="M33" s="310" t="s">
        <v>183</v>
      </c>
      <c r="N33" s="311" t="s">
        <v>184</v>
      </c>
      <c r="O33" s="312" t="s">
        <v>181</v>
      </c>
      <c r="P33" s="312" t="s">
        <v>182</v>
      </c>
      <c r="Q33" s="312" t="s">
        <v>183</v>
      </c>
      <c r="R33" s="312" t="s">
        <v>184</v>
      </c>
      <c r="S33" s="309" t="s">
        <v>181</v>
      </c>
      <c r="T33" s="310" t="s">
        <v>182</v>
      </c>
      <c r="U33" s="310" t="s">
        <v>183</v>
      </c>
      <c r="V33" s="311" t="s">
        <v>184</v>
      </c>
    </row>
    <row r="34" spans="2:22" ht="18" customHeight="1" x14ac:dyDescent="0.3">
      <c r="B34" s="279" t="s">
        <v>26</v>
      </c>
      <c r="C34" s="305"/>
      <c r="D34" s="306"/>
      <c r="E34" s="306"/>
      <c r="F34" s="307"/>
      <c r="G34" s="305"/>
      <c r="H34" s="306"/>
      <c r="I34" s="306"/>
      <c r="J34" s="307"/>
      <c r="K34" s="305"/>
      <c r="L34" s="306"/>
      <c r="M34" s="306"/>
      <c r="N34" s="307"/>
      <c r="O34" s="308"/>
      <c r="P34" s="308"/>
      <c r="Q34" s="308"/>
      <c r="R34" s="308"/>
      <c r="S34" s="305"/>
      <c r="T34" s="306"/>
      <c r="U34" s="306"/>
      <c r="V34" s="307"/>
    </row>
    <row r="35" spans="2:22" ht="16.2" customHeight="1" x14ac:dyDescent="0.3">
      <c r="B35" s="41" t="s">
        <v>35</v>
      </c>
      <c r="C35" s="287">
        <v>1</v>
      </c>
      <c r="D35" s="281">
        <v>1</v>
      </c>
      <c r="E35" s="281">
        <v>1</v>
      </c>
      <c r="F35" s="288">
        <v>0</v>
      </c>
      <c r="G35" s="287">
        <v>2</v>
      </c>
      <c r="H35" s="281">
        <v>2</v>
      </c>
      <c r="I35" s="281">
        <v>2</v>
      </c>
      <c r="J35" s="288">
        <v>0</v>
      </c>
      <c r="K35" s="287">
        <v>2</v>
      </c>
      <c r="L35" s="281">
        <v>2</v>
      </c>
      <c r="M35" s="281">
        <v>2</v>
      </c>
      <c r="N35" s="288">
        <v>0</v>
      </c>
      <c r="O35" s="282">
        <v>3</v>
      </c>
      <c r="P35" s="282">
        <v>3</v>
      </c>
      <c r="Q35" s="282">
        <v>3</v>
      </c>
      <c r="R35" s="282">
        <v>0</v>
      </c>
      <c r="S35" s="287">
        <v>3</v>
      </c>
      <c r="T35" s="281">
        <v>3</v>
      </c>
      <c r="U35" s="281">
        <v>3</v>
      </c>
      <c r="V35" s="288">
        <v>0</v>
      </c>
    </row>
    <row r="36" spans="2:22" ht="16.2" customHeight="1" x14ac:dyDescent="0.3">
      <c r="B36" s="13" t="s">
        <v>30</v>
      </c>
      <c r="C36" s="287">
        <v>1</v>
      </c>
      <c r="D36" s="281">
        <v>1</v>
      </c>
      <c r="E36" s="281">
        <v>1</v>
      </c>
      <c r="F36" s="288">
        <v>0</v>
      </c>
      <c r="G36" s="287">
        <v>0</v>
      </c>
      <c r="H36" s="281">
        <v>0</v>
      </c>
      <c r="I36" s="281">
        <v>0</v>
      </c>
      <c r="J36" s="288">
        <v>0</v>
      </c>
      <c r="K36" s="287">
        <v>0</v>
      </c>
      <c r="L36" s="281">
        <v>0</v>
      </c>
      <c r="M36" s="281">
        <v>0</v>
      </c>
      <c r="N36" s="288">
        <v>0</v>
      </c>
      <c r="O36" s="282">
        <v>0</v>
      </c>
      <c r="P36" s="282">
        <v>0</v>
      </c>
      <c r="Q36" s="282">
        <v>0</v>
      </c>
      <c r="R36" s="282">
        <v>0</v>
      </c>
      <c r="S36" s="287">
        <v>1</v>
      </c>
      <c r="T36" s="281">
        <v>0</v>
      </c>
      <c r="U36" s="281">
        <v>0</v>
      </c>
      <c r="V36" s="288">
        <v>0</v>
      </c>
    </row>
    <row r="37" spans="2:22" ht="16.2" customHeight="1" x14ac:dyDescent="0.3">
      <c r="B37" s="13" t="s">
        <v>31</v>
      </c>
      <c r="C37" s="287">
        <v>1</v>
      </c>
      <c r="D37" s="281">
        <v>1</v>
      </c>
      <c r="E37" s="281">
        <v>1</v>
      </c>
      <c r="F37" s="288">
        <v>0</v>
      </c>
      <c r="G37" s="287">
        <v>3</v>
      </c>
      <c r="H37" s="281">
        <v>3</v>
      </c>
      <c r="I37" s="281">
        <v>3</v>
      </c>
      <c r="J37" s="288">
        <v>0</v>
      </c>
      <c r="K37" s="287">
        <v>0</v>
      </c>
      <c r="L37" s="281">
        <v>0</v>
      </c>
      <c r="M37" s="281">
        <v>0</v>
      </c>
      <c r="N37" s="288">
        <v>0</v>
      </c>
      <c r="O37" s="282">
        <v>1</v>
      </c>
      <c r="P37" s="282">
        <v>1</v>
      </c>
      <c r="Q37" s="282">
        <v>1</v>
      </c>
      <c r="R37" s="282">
        <v>0</v>
      </c>
      <c r="S37" s="287">
        <v>0</v>
      </c>
      <c r="T37" s="281">
        <v>0</v>
      </c>
      <c r="U37" s="281">
        <v>0</v>
      </c>
      <c r="V37" s="288">
        <v>0</v>
      </c>
    </row>
    <row r="38" spans="2:22" ht="16.2" customHeight="1" x14ac:dyDescent="0.3">
      <c r="B38" s="13" t="s">
        <v>200</v>
      </c>
      <c r="C38" s="287">
        <v>0</v>
      </c>
      <c r="D38" s="281">
        <v>0</v>
      </c>
      <c r="E38" s="281">
        <v>0</v>
      </c>
      <c r="F38" s="288">
        <v>0</v>
      </c>
      <c r="G38" s="287">
        <v>0</v>
      </c>
      <c r="H38" s="281">
        <v>0</v>
      </c>
      <c r="I38" s="281">
        <v>0</v>
      </c>
      <c r="J38" s="288">
        <v>0</v>
      </c>
      <c r="K38" s="287">
        <v>0</v>
      </c>
      <c r="L38" s="281">
        <v>0</v>
      </c>
      <c r="M38" s="283">
        <v>0</v>
      </c>
      <c r="N38" s="289">
        <v>0</v>
      </c>
      <c r="O38" s="282">
        <v>0</v>
      </c>
      <c r="P38" s="282">
        <v>0</v>
      </c>
      <c r="Q38" s="282">
        <v>0</v>
      </c>
      <c r="R38" s="282">
        <v>0</v>
      </c>
      <c r="S38" s="287">
        <v>0</v>
      </c>
      <c r="T38" s="281">
        <v>0</v>
      </c>
      <c r="U38" s="281">
        <v>0</v>
      </c>
      <c r="V38" s="288">
        <v>0</v>
      </c>
    </row>
    <row r="39" spans="2:22" ht="16.2" customHeight="1" x14ac:dyDescent="0.3">
      <c r="B39" s="13" t="s">
        <v>197</v>
      </c>
      <c r="C39" s="287">
        <v>0</v>
      </c>
      <c r="D39" s="281">
        <v>0</v>
      </c>
      <c r="E39" s="281">
        <v>0</v>
      </c>
      <c r="F39" s="288">
        <v>0</v>
      </c>
      <c r="G39" s="287">
        <v>0</v>
      </c>
      <c r="H39" s="281">
        <v>0</v>
      </c>
      <c r="I39" s="281">
        <v>0</v>
      </c>
      <c r="J39" s="288">
        <v>0</v>
      </c>
      <c r="K39" s="287">
        <v>0</v>
      </c>
      <c r="L39" s="281">
        <v>0</v>
      </c>
      <c r="M39" s="281">
        <v>0</v>
      </c>
      <c r="N39" s="288">
        <v>0</v>
      </c>
      <c r="O39" s="282">
        <v>0</v>
      </c>
      <c r="P39" s="282">
        <v>0</v>
      </c>
      <c r="Q39" s="282">
        <v>0</v>
      </c>
      <c r="R39" s="282">
        <v>0</v>
      </c>
      <c r="S39" s="287">
        <v>0</v>
      </c>
      <c r="T39" s="281">
        <v>0</v>
      </c>
      <c r="U39" s="281">
        <v>0</v>
      </c>
      <c r="V39" s="288">
        <v>0</v>
      </c>
    </row>
    <row r="40" spans="2:22" ht="16.2" customHeight="1" x14ac:dyDescent="0.3">
      <c r="B40" s="13" t="s">
        <v>195</v>
      </c>
      <c r="C40" s="287">
        <v>0</v>
      </c>
      <c r="D40" s="281">
        <v>0</v>
      </c>
      <c r="E40" s="281">
        <v>0</v>
      </c>
      <c r="F40" s="288">
        <v>0</v>
      </c>
      <c r="G40" s="287">
        <v>0</v>
      </c>
      <c r="H40" s="281">
        <v>0</v>
      </c>
      <c r="I40" s="281">
        <v>0</v>
      </c>
      <c r="J40" s="288">
        <v>0</v>
      </c>
      <c r="K40" s="287">
        <v>0</v>
      </c>
      <c r="L40" s="281">
        <v>0</v>
      </c>
      <c r="M40" s="281">
        <v>0</v>
      </c>
      <c r="N40" s="288">
        <v>0</v>
      </c>
      <c r="O40" s="282">
        <v>0</v>
      </c>
      <c r="P40" s="282">
        <v>0</v>
      </c>
      <c r="Q40" s="282">
        <v>0</v>
      </c>
      <c r="R40" s="282">
        <v>0</v>
      </c>
      <c r="S40" s="287">
        <v>0</v>
      </c>
      <c r="T40" s="281">
        <v>0</v>
      </c>
      <c r="U40" s="281">
        <v>0</v>
      </c>
      <c r="V40" s="288">
        <v>0</v>
      </c>
    </row>
    <row r="41" spans="2:22" ht="16.2" customHeight="1" x14ac:dyDescent="0.3">
      <c r="B41" s="45" t="s">
        <v>129</v>
      </c>
      <c r="C41" s="290">
        <v>3</v>
      </c>
      <c r="D41" s="284">
        <v>3</v>
      </c>
      <c r="E41" s="284">
        <v>3</v>
      </c>
      <c r="F41" s="291">
        <f t="shared" ref="F41" si="0">SUM(F35:F40)</f>
        <v>0</v>
      </c>
      <c r="G41" s="290">
        <f>SUM(G35:G40)</f>
        <v>5</v>
      </c>
      <c r="H41" s="284">
        <f t="shared" ref="H41:J41" si="1">SUM(H35:H40)</f>
        <v>5</v>
      </c>
      <c r="I41" s="284">
        <f t="shared" si="1"/>
        <v>5</v>
      </c>
      <c r="J41" s="291">
        <f t="shared" si="1"/>
        <v>0</v>
      </c>
      <c r="K41" s="290">
        <f t="shared" ref="K41:N41" si="2">K35+K36+K37+K38+K39+K40</f>
        <v>2</v>
      </c>
      <c r="L41" s="284">
        <f t="shared" si="2"/>
        <v>2</v>
      </c>
      <c r="M41" s="284">
        <f t="shared" si="2"/>
        <v>2</v>
      </c>
      <c r="N41" s="291">
        <f t="shared" si="2"/>
        <v>0</v>
      </c>
      <c r="O41" s="284">
        <f>O35+O36+O37+O38+O39+O40</f>
        <v>4</v>
      </c>
      <c r="P41" s="284">
        <f>P35+P36+P37+P38+P39+P40</f>
        <v>4</v>
      </c>
      <c r="Q41" s="284">
        <f t="shared" ref="Q41:R41" si="3">Q35+Q36+Q37+Q38+Q39+Q40</f>
        <v>4</v>
      </c>
      <c r="R41" s="284">
        <f t="shared" si="3"/>
        <v>0</v>
      </c>
      <c r="S41" s="290">
        <f>S35+S36+S37+S38+S39+S40</f>
        <v>4</v>
      </c>
      <c r="T41" s="284">
        <f>T35+T36+T37+T38+T39+T40</f>
        <v>3</v>
      </c>
      <c r="U41" s="284">
        <f>U35+U36+U37+U38+U39+U40</f>
        <v>3</v>
      </c>
      <c r="V41" s="291">
        <f>V35+V36+V37+V38+V39+V40</f>
        <v>0</v>
      </c>
    </row>
    <row r="42" spans="2:22" ht="16.2" customHeight="1" x14ac:dyDescent="0.3">
      <c r="B42" s="16"/>
      <c r="C42" s="292"/>
      <c r="D42" s="285"/>
      <c r="E42" s="285"/>
      <c r="F42" s="293"/>
      <c r="G42" s="292"/>
      <c r="H42" s="285"/>
      <c r="I42" s="285"/>
      <c r="J42" s="293"/>
      <c r="K42" s="292"/>
      <c r="L42" s="285"/>
      <c r="M42" s="285"/>
      <c r="N42" s="293"/>
      <c r="O42" s="285"/>
      <c r="P42" s="285"/>
      <c r="Q42" s="285"/>
      <c r="R42" s="285"/>
      <c r="S42" s="292"/>
      <c r="T42" s="285"/>
      <c r="U42" s="285"/>
      <c r="V42" s="293"/>
    </row>
    <row r="43" spans="2:22" ht="16.8" customHeight="1" x14ac:dyDescent="0.3">
      <c r="B43" s="280" t="s">
        <v>28</v>
      </c>
      <c r="C43" s="266"/>
      <c r="D43" s="257"/>
      <c r="E43" s="257"/>
      <c r="F43" s="294"/>
      <c r="G43" s="266"/>
      <c r="H43" s="257"/>
      <c r="I43" s="257"/>
      <c r="J43" s="294"/>
      <c r="K43" s="266"/>
      <c r="L43" s="257"/>
      <c r="M43" s="257"/>
      <c r="N43" s="294"/>
      <c r="O43" s="257"/>
      <c r="P43" s="257"/>
      <c r="Q43" s="257"/>
      <c r="R43" s="257"/>
      <c r="S43" s="266"/>
      <c r="T43" s="257"/>
      <c r="U43" s="257"/>
      <c r="V43" s="294"/>
    </row>
    <row r="44" spans="2:22" ht="16.2" customHeight="1" x14ac:dyDescent="0.3">
      <c r="B44" s="13" t="s">
        <v>36</v>
      </c>
      <c r="C44" s="287">
        <v>0</v>
      </c>
      <c r="D44" s="281">
        <v>0</v>
      </c>
      <c r="E44" s="281">
        <v>0</v>
      </c>
      <c r="F44" s="288">
        <v>0</v>
      </c>
      <c r="G44" s="287">
        <v>0</v>
      </c>
      <c r="H44" s="281">
        <v>0</v>
      </c>
      <c r="I44" s="281">
        <v>0</v>
      </c>
      <c r="J44" s="288">
        <v>0</v>
      </c>
      <c r="K44" s="287">
        <v>0</v>
      </c>
      <c r="L44" s="281">
        <v>0</v>
      </c>
      <c r="M44" s="281">
        <v>0</v>
      </c>
      <c r="N44" s="288">
        <v>0</v>
      </c>
      <c r="O44" s="282">
        <v>0</v>
      </c>
      <c r="P44" s="282">
        <v>0</v>
      </c>
      <c r="Q44" s="282">
        <v>0</v>
      </c>
      <c r="R44" s="282">
        <v>0</v>
      </c>
      <c r="S44" s="287">
        <v>0</v>
      </c>
      <c r="T44" s="281">
        <v>0</v>
      </c>
      <c r="U44" s="281">
        <v>0</v>
      </c>
      <c r="V44" s="288">
        <v>0</v>
      </c>
    </row>
    <row r="45" spans="2:22" ht="16.2" customHeight="1" x14ac:dyDescent="0.3">
      <c r="B45" s="13" t="s">
        <v>37</v>
      </c>
      <c r="C45" s="287">
        <v>0</v>
      </c>
      <c r="D45" s="281">
        <v>0</v>
      </c>
      <c r="E45" s="281">
        <v>0</v>
      </c>
      <c r="F45" s="288">
        <v>0</v>
      </c>
      <c r="G45" s="287">
        <v>0</v>
      </c>
      <c r="H45" s="281">
        <v>0</v>
      </c>
      <c r="I45" s="281">
        <v>0</v>
      </c>
      <c r="J45" s="288">
        <v>0</v>
      </c>
      <c r="K45" s="287">
        <v>0</v>
      </c>
      <c r="L45" s="281">
        <v>0</v>
      </c>
      <c r="M45" s="281">
        <v>0</v>
      </c>
      <c r="N45" s="288">
        <v>0</v>
      </c>
      <c r="O45" s="282">
        <v>0</v>
      </c>
      <c r="P45" s="282">
        <v>0</v>
      </c>
      <c r="Q45" s="282">
        <v>0</v>
      </c>
      <c r="R45" s="282">
        <v>0</v>
      </c>
      <c r="S45" s="287">
        <v>0</v>
      </c>
      <c r="T45" s="281">
        <v>0</v>
      </c>
      <c r="U45" s="281">
        <v>0</v>
      </c>
      <c r="V45" s="288">
        <v>0</v>
      </c>
    </row>
    <row r="46" spans="2:22" ht="16.2" customHeight="1" x14ac:dyDescent="0.3">
      <c r="B46" s="13" t="s">
        <v>99</v>
      </c>
      <c r="C46" s="287">
        <v>2</v>
      </c>
      <c r="D46" s="281">
        <v>2</v>
      </c>
      <c r="E46" s="281">
        <v>2</v>
      </c>
      <c r="F46" s="288">
        <v>0</v>
      </c>
      <c r="G46" s="287">
        <v>0</v>
      </c>
      <c r="H46" s="281">
        <v>0</v>
      </c>
      <c r="I46" s="281">
        <v>0</v>
      </c>
      <c r="J46" s="288">
        <v>0</v>
      </c>
      <c r="K46" s="287">
        <v>0</v>
      </c>
      <c r="L46" s="281">
        <v>0</v>
      </c>
      <c r="M46" s="281">
        <v>0</v>
      </c>
      <c r="N46" s="288">
        <v>0</v>
      </c>
      <c r="O46" s="282">
        <v>0</v>
      </c>
      <c r="P46" s="282">
        <v>0</v>
      </c>
      <c r="Q46" s="282">
        <v>0</v>
      </c>
      <c r="R46" s="282">
        <v>0</v>
      </c>
      <c r="S46" s="287">
        <v>0</v>
      </c>
      <c r="T46" s="281">
        <v>0</v>
      </c>
      <c r="U46" s="281">
        <v>0</v>
      </c>
      <c r="V46" s="288">
        <v>0</v>
      </c>
    </row>
    <row r="47" spans="2:22" ht="16.2" customHeight="1" x14ac:dyDescent="0.3">
      <c r="B47" s="13" t="s">
        <v>98</v>
      </c>
      <c r="C47" s="287">
        <v>0</v>
      </c>
      <c r="D47" s="281">
        <v>0</v>
      </c>
      <c r="E47" s="281">
        <v>0</v>
      </c>
      <c r="F47" s="288">
        <v>0</v>
      </c>
      <c r="G47" s="287">
        <v>0</v>
      </c>
      <c r="H47" s="281">
        <v>0</v>
      </c>
      <c r="I47" s="281">
        <v>0</v>
      </c>
      <c r="J47" s="288">
        <v>0</v>
      </c>
      <c r="K47" s="287">
        <v>0</v>
      </c>
      <c r="L47" s="281">
        <v>0</v>
      </c>
      <c r="M47" s="281">
        <v>0</v>
      </c>
      <c r="N47" s="288">
        <v>0</v>
      </c>
      <c r="O47" s="282">
        <v>0</v>
      </c>
      <c r="P47" s="282">
        <v>0</v>
      </c>
      <c r="Q47" s="282">
        <v>0</v>
      </c>
      <c r="R47" s="282">
        <v>1</v>
      </c>
      <c r="S47" s="287">
        <v>0</v>
      </c>
      <c r="T47" s="281">
        <v>0</v>
      </c>
      <c r="U47" s="281">
        <v>0</v>
      </c>
      <c r="V47" s="288">
        <v>0</v>
      </c>
    </row>
    <row r="48" spans="2:22" ht="16.2" customHeight="1" x14ac:dyDescent="0.3">
      <c r="B48" s="45" t="s">
        <v>185</v>
      </c>
      <c r="C48" s="290">
        <v>2</v>
      </c>
      <c r="D48" s="284">
        <v>2</v>
      </c>
      <c r="E48" s="284">
        <v>2</v>
      </c>
      <c r="F48" s="291">
        <v>0</v>
      </c>
      <c r="G48" s="290">
        <v>0</v>
      </c>
      <c r="H48" s="284">
        <v>0</v>
      </c>
      <c r="I48" s="284">
        <v>0</v>
      </c>
      <c r="J48" s="291">
        <v>0</v>
      </c>
      <c r="K48" s="290">
        <f>K44+K45++K46+K47</f>
        <v>0</v>
      </c>
      <c r="L48" s="284">
        <f t="shared" ref="L48:N48" si="4">L44+L45++L46+L47</f>
        <v>0</v>
      </c>
      <c r="M48" s="284">
        <f t="shared" si="4"/>
        <v>0</v>
      </c>
      <c r="N48" s="291">
        <f t="shared" si="4"/>
        <v>0</v>
      </c>
      <c r="O48" s="284">
        <f t="shared" ref="O48:V48" si="5">O44+O45+O46+O47</f>
        <v>0</v>
      </c>
      <c r="P48" s="284">
        <f t="shared" si="5"/>
        <v>0</v>
      </c>
      <c r="Q48" s="284">
        <f t="shared" si="5"/>
        <v>0</v>
      </c>
      <c r="R48" s="284">
        <f t="shared" si="5"/>
        <v>1</v>
      </c>
      <c r="S48" s="290">
        <f t="shared" si="5"/>
        <v>0</v>
      </c>
      <c r="T48" s="284">
        <f t="shared" si="5"/>
        <v>0</v>
      </c>
      <c r="U48" s="284">
        <f t="shared" si="5"/>
        <v>0</v>
      </c>
      <c r="V48" s="291">
        <f t="shared" si="5"/>
        <v>0</v>
      </c>
    </row>
    <row r="49" spans="2:22" ht="16.2" customHeight="1" x14ac:dyDescent="0.3">
      <c r="B49" s="8"/>
      <c r="C49" s="295"/>
      <c r="D49" s="286"/>
      <c r="E49" s="165"/>
      <c r="F49" s="296"/>
      <c r="G49" s="295"/>
      <c r="H49" s="286"/>
      <c r="I49" s="165"/>
      <c r="J49" s="296"/>
      <c r="K49" s="295"/>
      <c r="L49" s="286"/>
      <c r="M49" s="165"/>
      <c r="N49" s="296"/>
      <c r="O49" s="286"/>
      <c r="P49" s="286"/>
      <c r="Q49" s="165"/>
      <c r="R49" s="165"/>
      <c r="S49" s="295"/>
      <c r="T49" s="286"/>
      <c r="U49" s="165"/>
      <c r="V49" s="296"/>
    </row>
    <row r="50" spans="2:22" x14ac:dyDescent="0.3">
      <c r="B50" s="45" t="s">
        <v>16</v>
      </c>
      <c r="C50" s="297">
        <v>5</v>
      </c>
      <c r="D50" s="298">
        <v>5</v>
      </c>
      <c r="E50" s="298">
        <v>5</v>
      </c>
      <c r="F50" s="299">
        <v>0</v>
      </c>
      <c r="G50" s="297">
        <v>5</v>
      </c>
      <c r="H50" s="298">
        <v>5</v>
      </c>
      <c r="I50" s="298">
        <v>5</v>
      </c>
      <c r="J50" s="299">
        <v>0</v>
      </c>
      <c r="K50" s="297">
        <f t="shared" ref="K50:V50" si="6">K41+K48</f>
        <v>2</v>
      </c>
      <c r="L50" s="298">
        <f t="shared" si="6"/>
        <v>2</v>
      </c>
      <c r="M50" s="298">
        <f t="shared" si="6"/>
        <v>2</v>
      </c>
      <c r="N50" s="299">
        <f t="shared" si="6"/>
        <v>0</v>
      </c>
      <c r="O50" s="298">
        <f t="shared" si="6"/>
        <v>4</v>
      </c>
      <c r="P50" s="298">
        <f t="shared" si="6"/>
        <v>4</v>
      </c>
      <c r="Q50" s="298">
        <f t="shared" si="6"/>
        <v>4</v>
      </c>
      <c r="R50" s="298">
        <f t="shared" si="6"/>
        <v>1</v>
      </c>
      <c r="S50" s="297">
        <f t="shared" si="6"/>
        <v>4</v>
      </c>
      <c r="T50" s="298">
        <f t="shared" si="6"/>
        <v>3</v>
      </c>
      <c r="U50" s="298">
        <f t="shared" si="6"/>
        <v>3</v>
      </c>
      <c r="V50" s="299">
        <f t="shared" si="6"/>
        <v>0</v>
      </c>
    </row>
    <row r="51" spans="2:22" ht="19.8" customHeight="1" x14ac:dyDescent="0.3"/>
    <row r="53" spans="2:22" ht="21" customHeight="1" x14ac:dyDescent="0.3">
      <c r="B53" s="6"/>
      <c r="C53" s="632" t="s">
        <v>56</v>
      </c>
      <c r="D53" s="632"/>
      <c r="E53" s="632"/>
      <c r="F53" s="632"/>
      <c r="G53" s="632" t="s">
        <v>57</v>
      </c>
      <c r="H53" s="632"/>
      <c r="I53" s="632"/>
      <c r="J53" s="632"/>
      <c r="K53" s="632" t="s">
        <v>103</v>
      </c>
      <c r="L53" s="632"/>
      <c r="M53" s="632"/>
      <c r="N53" s="632"/>
      <c r="O53" s="632" t="s">
        <v>104</v>
      </c>
      <c r="P53" s="632"/>
      <c r="Q53" s="632"/>
      <c r="R53" s="632"/>
    </row>
    <row r="54" spans="2:22" x14ac:dyDescent="0.3">
      <c r="B54" s="6"/>
      <c r="C54" s="44" t="s">
        <v>46</v>
      </c>
      <c r="D54" s="44" t="s">
        <v>47</v>
      </c>
      <c r="E54" s="44" t="s">
        <v>48</v>
      </c>
      <c r="F54" s="44" t="s">
        <v>49</v>
      </c>
      <c r="G54" s="44" t="s">
        <v>46</v>
      </c>
      <c r="H54" s="44" t="s">
        <v>47</v>
      </c>
      <c r="I54" s="44" t="s">
        <v>48</v>
      </c>
      <c r="J54" s="44" t="s">
        <v>49</v>
      </c>
      <c r="K54" s="44" t="s">
        <v>46</v>
      </c>
      <c r="L54" s="44" t="s">
        <v>47</v>
      </c>
      <c r="M54" s="44" t="s">
        <v>48</v>
      </c>
      <c r="N54" s="44" t="s">
        <v>48</v>
      </c>
      <c r="O54" s="44" t="s">
        <v>46</v>
      </c>
      <c r="P54" s="44" t="s">
        <v>47</v>
      </c>
      <c r="Q54" s="44" t="s">
        <v>48</v>
      </c>
      <c r="R54" s="44" t="s">
        <v>49</v>
      </c>
    </row>
    <row r="55" spans="2:22" ht="36" x14ac:dyDescent="0.3">
      <c r="B55" s="8"/>
      <c r="C55" s="300" t="s">
        <v>100</v>
      </c>
      <c r="D55" s="300" t="s">
        <v>101</v>
      </c>
      <c r="E55" s="300" t="s">
        <v>102</v>
      </c>
      <c r="F55" s="300" t="s">
        <v>126</v>
      </c>
      <c r="G55" s="301" t="s">
        <v>100</v>
      </c>
      <c r="H55" s="301" t="s">
        <v>101</v>
      </c>
      <c r="I55" s="301" t="s">
        <v>102</v>
      </c>
      <c r="J55" s="301" t="s">
        <v>126</v>
      </c>
      <c r="K55" s="300" t="s">
        <v>100</v>
      </c>
      <c r="L55" s="300" t="s">
        <v>101</v>
      </c>
      <c r="M55" s="300" t="s">
        <v>102</v>
      </c>
      <c r="N55" s="300" t="s">
        <v>126</v>
      </c>
      <c r="O55" s="301" t="s">
        <v>100</v>
      </c>
      <c r="P55" s="301" t="s">
        <v>101</v>
      </c>
      <c r="Q55" s="301" t="s">
        <v>102</v>
      </c>
      <c r="R55" s="301" t="s">
        <v>126</v>
      </c>
    </row>
    <row r="56" spans="2:22" x14ac:dyDescent="0.3">
      <c r="B56" s="36" t="s">
        <v>26</v>
      </c>
      <c r="C56" s="62"/>
      <c r="D56" s="62"/>
      <c r="E56" s="62"/>
      <c r="F56" s="62"/>
      <c r="G56" s="62"/>
      <c r="H56" s="62"/>
      <c r="I56" s="62"/>
      <c r="J56" s="62"/>
      <c r="K56" s="62"/>
      <c r="L56" s="62"/>
      <c r="M56" s="62"/>
      <c r="N56" s="62"/>
      <c r="O56" s="62"/>
      <c r="P56" s="62"/>
      <c r="Q56" s="62"/>
      <c r="R56" s="62"/>
    </row>
    <row r="57" spans="2:22" x14ac:dyDescent="0.3">
      <c r="B57" s="41" t="s">
        <v>35</v>
      </c>
      <c r="C57" s="137">
        <v>1</v>
      </c>
      <c r="D57" s="137">
        <v>1</v>
      </c>
      <c r="E57" s="137">
        <v>1</v>
      </c>
      <c r="F57" s="137">
        <v>0</v>
      </c>
      <c r="G57" s="725">
        <v>2</v>
      </c>
      <c r="H57" s="725">
        <v>2</v>
      </c>
      <c r="I57" s="725">
        <v>2</v>
      </c>
      <c r="J57" s="725">
        <v>0</v>
      </c>
      <c r="K57" s="137">
        <v>2</v>
      </c>
      <c r="L57" s="137">
        <v>2</v>
      </c>
      <c r="M57" s="137">
        <v>2</v>
      </c>
      <c r="N57" s="137">
        <v>0</v>
      </c>
      <c r="O57" s="725">
        <v>1</v>
      </c>
      <c r="P57" s="725">
        <v>1</v>
      </c>
      <c r="Q57" s="725">
        <v>1</v>
      </c>
      <c r="R57" s="725">
        <v>0</v>
      </c>
    </row>
    <row r="58" spans="2:22" x14ac:dyDescent="0.3">
      <c r="B58" s="13" t="s">
        <v>30</v>
      </c>
      <c r="C58" s="137">
        <v>1</v>
      </c>
      <c r="D58" s="137">
        <v>1</v>
      </c>
      <c r="E58" s="137">
        <v>1</v>
      </c>
      <c r="F58" s="137">
        <v>0</v>
      </c>
      <c r="G58" s="725">
        <v>1</v>
      </c>
      <c r="H58" s="725">
        <v>1</v>
      </c>
      <c r="I58" s="725">
        <v>1</v>
      </c>
      <c r="J58" s="725">
        <v>0</v>
      </c>
      <c r="K58" s="137">
        <v>1</v>
      </c>
      <c r="L58" s="137">
        <v>1</v>
      </c>
      <c r="M58" s="137">
        <v>1</v>
      </c>
      <c r="N58" s="137">
        <v>0</v>
      </c>
      <c r="O58" s="725">
        <v>1</v>
      </c>
      <c r="P58" s="725">
        <v>1</v>
      </c>
      <c r="Q58" s="725">
        <v>1</v>
      </c>
      <c r="R58" s="725">
        <v>0</v>
      </c>
    </row>
    <row r="59" spans="2:22" x14ac:dyDescent="0.3">
      <c r="B59" s="13" t="s">
        <v>31</v>
      </c>
      <c r="C59" s="137">
        <v>0</v>
      </c>
      <c r="D59" s="137">
        <v>0</v>
      </c>
      <c r="E59" s="137">
        <v>0</v>
      </c>
      <c r="F59" s="137">
        <v>0</v>
      </c>
      <c r="G59" s="725">
        <v>1</v>
      </c>
      <c r="H59" s="725">
        <v>1</v>
      </c>
      <c r="I59" s="725">
        <v>1</v>
      </c>
      <c r="J59" s="725">
        <v>0</v>
      </c>
      <c r="K59" s="137">
        <v>0</v>
      </c>
      <c r="L59" s="137">
        <v>0</v>
      </c>
      <c r="M59" s="137">
        <v>0</v>
      </c>
      <c r="N59" s="137">
        <v>0</v>
      </c>
      <c r="O59" s="725">
        <v>0</v>
      </c>
      <c r="P59" s="725">
        <v>0</v>
      </c>
      <c r="Q59" s="725">
        <v>0</v>
      </c>
      <c r="R59" s="725">
        <v>0</v>
      </c>
    </row>
    <row r="60" spans="2:22" x14ac:dyDescent="0.3">
      <c r="B60" s="13" t="s">
        <v>32</v>
      </c>
      <c r="C60" s="137">
        <v>0</v>
      </c>
      <c r="D60" s="137">
        <v>0</v>
      </c>
      <c r="E60" s="138">
        <v>0</v>
      </c>
      <c r="F60" s="138">
        <v>0</v>
      </c>
      <c r="G60" s="725">
        <v>0</v>
      </c>
      <c r="H60" s="725">
        <v>0</v>
      </c>
      <c r="I60" s="725">
        <v>0</v>
      </c>
      <c r="J60" s="725">
        <v>0</v>
      </c>
      <c r="K60" s="137">
        <v>0</v>
      </c>
      <c r="L60" s="137">
        <v>0</v>
      </c>
      <c r="M60" s="138">
        <v>0</v>
      </c>
      <c r="N60" s="138">
        <v>0</v>
      </c>
      <c r="O60" s="725">
        <v>0</v>
      </c>
      <c r="P60" s="725">
        <v>0</v>
      </c>
      <c r="Q60" s="725">
        <v>0</v>
      </c>
      <c r="R60" s="725">
        <v>0</v>
      </c>
    </row>
    <row r="61" spans="2:22" x14ac:dyDescent="0.3">
      <c r="B61" s="13" t="s">
        <v>33</v>
      </c>
      <c r="C61" s="137">
        <v>0</v>
      </c>
      <c r="D61" s="137">
        <v>0</v>
      </c>
      <c r="E61" s="137">
        <v>0</v>
      </c>
      <c r="F61" s="137">
        <v>0</v>
      </c>
      <c r="G61" s="725">
        <v>0</v>
      </c>
      <c r="H61" s="725">
        <v>0</v>
      </c>
      <c r="I61" s="725">
        <v>0</v>
      </c>
      <c r="J61" s="725">
        <v>0</v>
      </c>
      <c r="K61" s="137">
        <v>0</v>
      </c>
      <c r="L61" s="137">
        <v>0</v>
      </c>
      <c r="M61" s="137">
        <v>0</v>
      </c>
      <c r="N61" s="137">
        <v>0</v>
      </c>
      <c r="O61" s="725">
        <v>0</v>
      </c>
      <c r="P61" s="725">
        <v>0</v>
      </c>
      <c r="Q61" s="725">
        <v>0</v>
      </c>
      <c r="R61" s="725">
        <v>0</v>
      </c>
    </row>
    <row r="62" spans="2:22" x14ac:dyDescent="0.3">
      <c r="B62" s="13" t="s">
        <v>34</v>
      </c>
      <c r="C62" s="137">
        <v>0</v>
      </c>
      <c r="D62" s="137">
        <v>0</v>
      </c>
      <c r="E62" s="137">
        <v>0</v>
      </c>
      <c r="F62" s="137">
        <v>0</v>
      </c>
      <c r="G62" s="725">
        <v>0</v>
      </c>
      <c r="H62" s="725">
        <v>0</v>
      </c>
      <c r="I62" s="725">
        <v>0</v>
      </c>
      <c r="J62" s="725">
        <v>0</v>
      </c>
      <c r="K62" s="137">
        <v>0</v>
      </c>
      <c r="L62" s="137">
        <v>0</v>
      </c>
      <c r="M62" s="137">
        <v>0</v>
      </c>
      <c r="N62" s="137">
        <v>0</v>
      </c>
      <c r="O62" s="725">
        <v>0</v>
      </c>
      <c r="P62" s="725">
        <v>0</v>
      </c>
      <c r="Q62" s="725">
        <v>0</v>
      </c>
      <c r="R62" s="725">
        <v>0</v>
      </c>
    </row>
    <row r="63" spans="2:22" x14ac:dyDescent="0.3">
      <c r="B63" s="45" t="s">
        <v>27</v>
      </c>
      <c r="C63" s="63">
        <f t="shared" ref="C63:F63" si="7">C57+C58+C59+C60+C61+C62</f>
        <v>2</v>
      </c>
      <c r="D63" s="63">
        <f t="shared" si="7"/>
        <v>2</v>
      </c>
      <c r="E63" s="63">
        <f t="shared" si="7"/>
        <v>2</v>
      </c>
      <c r="F63" s="63">
        <f t="shared" si="7"/>
        <v>0</v>
      </c>
      <c r="G63" s="63">
        <f t="shared" ref="G63:N63" si="8">G57+G58+G59+G60+G61+G62</f>
        <v>4</v>
      </c>
      <c r="H63" s="63">
        <f t="shared" si="8"/>
        <v>4</v>
      </c>
      <c r="I63" s="63">
        <f t="shared" si="8"/>
        <v>4</v>
      </c>
      <c r="J63" s="63">
        <f t="shared" si="8"/>
        <v>0</v>
      </c>
      <c r="K63" s="63">
        <f t="shared" si="8"/>
        <v>3</v>
      </c>
      <c r="L63" s="63">
        <f t="shared" si="8"/>
        <v>3</v>
      </c>
      <c r="M63" s="63">
        <f t="shared" si="8"/>
        <v>3</v>
      </c>
      <c r="N63" s="63">
        <f t="shared" si="8"/>
        <v>0</v>
      </c>
      <c r="O63" s="63">
        <f t="shared" ref="O63" si="9">O57+O58+O59+O60+O61+O62</f>
        <v>2</v>
      </c>
      <c r="P63" s="63">
        <f t="shared" ref="P63" si="10">P57+P58+P59+P60+P61+P62</f>
        <v>2</v>
      </c>
      <c r="Q63" s="63">
        <f>Q57+Q58+Q59+Q60+Q61+Q62</f>
        <v>2</v>
      </c>
      <c r="R63" s="63">
        <f>R57+R58+R59+R60+R61+R62</f>
        <v>0</v>
      </c>
    </row>
    <row r="64" spans="2:22" x14ac:dyDescent="0.3">
      <c r="B64" s="16"/>
      <c r="C64" s="64"/>
      <c r="D64" s="64"/>
      <c r="E64" s="64"/>
      <c r="F64" s="64"/>
      <c r="G64" s="64"/>
      <c r="H64" s="64"/>
      <c r="I64" s="64"/>
      <c r="J64" s="64"/>
      <c r="K64" s="64"/>
      <c r="L64" s="64"/>
      <c r="M64" s="64"/>
      <c r="N64" s="64"/>
      <c r="O64" s="64"/>
      <c r="P64" s="64"/>
      <c r="Q64" s="64"/>
      <c r="R64" s="64"/>
    </row>
    <row r="65" spans="2:18" x14ac:dyDescent="0.3">
      <c r="B65" s="46" t="s">
        <v>28</v>
      </c>
      <c r="C65" s="65"/>
      <c r="D65" s="65"/>
      <c r="E65" s="65"/>
      <c r="F65" s="65"/>
      <c r="G65" s="65"/>
      <c r="H65" s="65"/>
      <c r="I65" s="65"/>
      <c r="J65" s="65"/>
      <c r="K65" s="65"/>
      <c r="L65" s="65"/>
      <c r="M65" s="65"/>
      <c r="N65" s="65"/>
      <c r="O65" s="65"/>
      <c r="P65" s="65"/>
      <c r="Q65" s="65"/>
      <c r="R65" s="65"/>
    </row>
    <row r="66" spans="2:18" x14ac:dyDescent="0.3">
      <c r="B66" s="13" t="s">
        <v>36</v>
      </c>
      <c r="C66" s="137">
        <v>1</v>
      </c>
      <c r="D66" s="137">
        <v>1</v>
      </c>
      <c r="E66" s="137">
        <v>1</v>
      </c>
      <c r="F66" s="137">
        <v>1</v>
      </c>
      <c r="G66" s="725">
        <v>0</v>
      </c>
      <c r="H66" s="725">
        <v>0</v>
      </c>
      <c r="I66" s="725">
        <v>0</v>
      </c>
      <c r="J66" s="725">
        <v>0</v>
      </c>
      <c r="K66" s="137">
        <v>0</v>
      </c>
      <c r="L66" s="137">
        <v>0</v>
      </c>
      <c r="M66" s="137">
        <v>0</v>
      </c>
      <c r="N66" s="137">
        <v>0</v>
      </c>
      <c r="O66" s="725">
        <v>0</v>
      </c>
      <c r="P66" s="725">
        <v>0</v>
      </c>
      <c r="Q66" s="725">
        <v>0</v>
      </c>
      <c r="R66" s="725">
        <v>0</v>
      </c>
    </row>
    <row r="67" spans="2:18" x14ac:dyDescent="0.3">
      <c r="B67" s="13" t="s">
        <v>37</v>
      </c>
      <c r="C67" s="137">
        <v>0</v>
      </c>
      <c r="D67" s="137">
        <v>0</v>
      </c>
      <c r="E67" s="137">
        <v>0</v>
      </c>
      <c r="F67" s="137">
        <v>0</v>
      </c>
      <c r="G67" s="725">
        <v>0</v>
      </c>
      <c r="H67" s="725">
        <v>0</v>
      </c>
      <c r="I67" s="725">
        <v>0</v>
      </c>
      <c r="J67" s="725">
        <v>0</v>
      </c>
      <c r="K67" s="137">
        <v>0</v>
      </c>
      <c r="L67" s="137">
        <v>0</v>
      </c>
      <c r="M67" s="137">
        <v>0</v>
      </c>
      <c r="N67" s="137">
        <v>0</v>
      </c>
      <c r="O67" s="725">
        <v>0</v>
      </c>
      <c r="P67" s="725">
        <v>0</v>
      </c>
      <c r="Q67" s="725">
        <v>0</v>
      </c>
      <c r="R67" s="725">
        <v>0</v>
      </c>
    </row>
    <row r="68" spans="2:18" x14ac:dyDescent="0.3">
      <c r="B68" s="13" t="s">
        <v>99</v>
      </c>
      <c r="C68" s="137">
        <v>0</v>
      </c>
      <c r="D68" s="137">
        <v>0</v>
      </c>
      <c r="E68" s="137">
        <v>0</v>
      </c>
      <c r="F68" s="137">
        <v>0</v>
      </c>
      <c r="G68" s="725">
        <v>0</v>
      </c>
      <c r="H68" s="725">
        <v>0</v>
      </c>
      <c r="I68" s="725">
        <v>0</v>
      </c>
      <c r="J68" s="725">
        <v>0</v>
      </c>
      <c r="K68" s="137">
        <v>0</v>
      </c>
      <c r="L68" s="137">
        <v>0</v>
      </c>
      <c r="M68" s="137">
        <v>0</v>
      </c>
      <c r="N68" s="137">
        <v>0</v>
      </c>
      <c r="O68" s="725">
        <v>0</v>
      </c>
      <c r="P68" s="725">
        <v>0</v>
      </c>
      <c r="Q68" s="725">
        <v>0</v>
      </c>
      <c r="R68" s="725">
        <v>0</v>
      </c>
    </row>
    <row r="69" spans="2:18" x14ac:dyDescent="0.3">
      <c r="B69" s="13" t="s">
        <v>98</v>
      </c>
      <c r="C69" s="137">
        <v>0</v>
      </c>
      <c r="D69" s="137">
        <v>0</v>
      </c>
      <c r="E69" s="137">
        <v>0</v>
      </c>
      <c r="F69" s="137">
        <v>0</v>
      </c>
      <c r="G69" s="725">
        <v>1</v>
      </c>
      <c r="H69" s="725">
        <v>1</v>
      </c>
      <c r="I69" s="725">
        <v>1</v>
      </c>
      <c r="J69" s="725">
        <v>1</v>
      </c>
      <c r="K69" s="137">
        <v>0</v>
      </c>
      <c r="L69" s="137">
        <v>0</v>
      </c>
      <c r="M69" s="137">
        <v>0</v>
      </c>
      <c r="N69" s="137">
        <v>0</v>
      </c>
      <c r="O69" s="725">
        <v>1</v>
      </c>
      <c r="P69" s="725">
        <v>1</v>
      </c>
      <c r="Q69" s="725">
        <v>1</v>
      </c>
      <c r="R69" s="725">
        <v>1</v>
      </c>
    </row>
    <row r="70" spans="2:18" x14ac:dyDescent="0.3">
      <c r="B70" s="45" t="s">
        <v>29</v>
      </c>
      <c r="C70" s="63">
        <f t="shared" ref="C70:R70" si="11">C66+C67+C68+C69</f>
        <v>1</v>
      </c>
      <c r="D70" s="63">
        <f t="shared" si="11"/>
        <v>1</v>
      </c>
      <c r="E70" s="63">
        <f t="shared" si="11"/>
        <v>1</v>
      </c>
      <c r="F70" s="63">
        <f t="shared" si="11"/>
        <v>1</v>
      </c>
      <c r="G70" s="63">
        <f t="shared" si="11"/>
        <v>1</v>
      </c>
      <c r="H70" s="63">
        <f t="shared" si="11"/>
        <v>1</v>
      </c>
      <c r="I70" s="63">
        <f t="shared" si="11"/>
        <v>1</v>
      </c>
      <c r="J70" s="63">
        <f t="shared" si="11"/>
        <v>1</v>
      </c>
      <c r="K70" s="63">
        <f t="shared" si="11"/>
        <v>0</v>
      </c>
      <c r="L70" s="63">
        <f t="shared" si="11"/>
        <v>0</v>
      </c>
      <c r="M70" s="63">
        <f t="shared" si="11"/>
        <v>0</v>
      </c>
      <c r="N70" s="63">
        <f t="shared" si="11"/>
        <v>0</v>
      </c>
      <c r="O70" s="63">
        <f t="shared" si="11"/>
        <v>1</v>
      </c>
      <c r="P70" s="63">
        <f t="shared" si="11"/>
        <v>1</v>
      </c>
      <c r="Q70" s="63">
        <f t="shared" si="11"/>
        <v>1</v>
      </c>
      <c r="R70" s="63">
        <f t="shared" si="11"/>
        <v>1</v>
      </c>
    </row>
    <row r="71" spans="2:18" x14ac:dyDescent="0.3">
      <c r="B71" s="8"/>
      <c r="C71" s="66"/>
      <c r="D71" s="66"/>
      <c r="E71" s="67"/>
      <c r="F71" s="67"/>
      <c r="G71" s="66"/>
      <c r="H71" s="66"/>
      <c r="I71" s="67"/>
      <c r="J71" s="67"/>
      <c r="K71" s="66"/>
      <c r="L71" s="66"/>
      <c r="M71" s="67"/>
      <c r="N71" s="67"/>
      <c r="O71" s="66"/>
      <c r="P71" s="66"/>
      <c r="Q71" s="67"/>
      <c r="R71" s="67"/>
    </row>
    <row r="72" spans="2:18" ht="20.399999999999999" customHeight="1" x14ac:dyDescent="0.3">
      <c r="B72" s="45" t="s">
        <v>16</v>
      </c>
      <c r="C72" s="726">
        <f t="shared" ref="C72:R72" si="12">C63+C70</f>
        <v>3</v>
      </c>
      <c r="D72" s="726">
        <f t="shared" si="12"/>
        <v>3</v>
      </c>
      <c r="E72" s="726">
        <f t="shared" si="12"/>
        <v>3</v>
      </c>
      <c r="F72" s="726">
        <f t="shared" si="12"/>
        <v>1</v>
      </c>
      <c r="G72" s="726">
        <f t="shared" si="12"/>
        <v>5</v>
      </c>
      <c r="H72" s="726">
        <f t="shared" si="12"/>
        <v>5</v>
      </c>
      <c r="I72" s="726">
        <f t="shared" si="12"/>
        <v>5</v>
      </c>
      <c r="J72" s="726">
        <f t="shared" si="12"/>
        <v>1</v>
      </c>
      <c r="K72" s="726">
        <f t="shared" si="12"/>
        <v>3</v>
      </c>
      <c r="L72" s="726">
        <f t="shared" si="12"/>
        <v>3</v>
      </c>
      <c r="M72" s="726">
        <f t="shared" si="12"/>
        <v>3</v>
      </c>
      <c r="N72" s="726">
        <f t="shared" si="12"/>
        <v>0</v>
      </c>
      <c r="O72" s="726">
        <f t="shared" si="12"/>
        <v>3</v>
      </c>
      <c r="P72" s="726">
        <f t="shared" si="12"/>
        <v>3</v>
      </c>
      <c r="Q72" s="726">
        <f t="shared" si="12"/>
        <v>3</v>
      </c>
      <c r="R72" s="726">
        <f t="shared" si="12"/>
        <v>1</v>
      </c>
    </row>
  </sheetData>
  <mergeCells count="17">
    <mergeCell ref="O53:R53"/>
    <mergeCell ref="C10:F10"/>
    <mergeCell ref="C12:F12"/>
    <mergeCell ref="C53:F53"/>
    <mergeCell ref="G53:J53"/>
    <mergeCell ref="G30:J30"/>
    <mergeCell ref="G32:J32"/>
    <mergeCell ref="K53:N53"/>
    <mergeCell ref="C30:F30"/>
    <mergeCell ref="C32:F32"/>
    <mergeCell ref="S30:V30"/>
    <mergeCell ref="K32:N32"/>
    <mergeCell ref="O32:R32"/>
    <mergeCell ref="S32:V32"/>
    <mergeCell ref="A3:B3"/>
    <mergeCell ref="K30:N30"/>
    <mergeCell ref="O30:R30"/>
  </mergeCells>
  <hyperlinks>
    <hyperlink ref="A1" location="INDICE!A1" display="Volver al indice" xr:uid="{00000000-0004-0000-0700-00000000000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E3083-2246-4AA5-B511-25EF9DCDEF01}">
  <sheetPr>
    <tabColor theme="7" tint="0.39997558519241921"/>
  </sheetPr>
  <dimension ref="A1:AE50"/>
  <sheetViews>
    <sheetView showGridLines="0" zoomScale="90" zoomScaleNormal="90" workbookViewId="0">
      <selection activeCell="I5" sqref="I5"/>
    </sheetView>
  </sheetViews>
  <sheetFormatPr baseColWidth="10" defaultColWidth="11.44140625" defaultRowHeight="14.4" x14ac:dyDescent="0.3"/>
  <cols>
    <col min="1" max="1" width="17.88671875" customWidth="1"/>
    <col min="2" max="2" width="61.33203125" customWidth="1"/>
    <col min="3" max="4" width="11.33203125" customWidth="1"/>
    <col min="5" max="5" width="14.21875" customWidth="1"/>
    <col min="6" max="7" width="12.109375" customWidth="1"/>
    <col min="8" max="8" width="14.21875" customWidth="1"/>
    <col min="9" max="9" width="11.33203125" customWidth="1"/>
    <col min="10" max="10" width="12.109375" customWidth="1"/>
    <col min="11" max="11" width="14.33203125" customWidth="1"/>
    <col min="12" max="13" width="11.33203125" customWidth="1"/>
    <col min="14" max="14" width="14.33203125" customWidth="1"/>
    <col min="15" max="16" width="11.44140625" customWidth="1"/>
    <col min="17" max="17" width="11.5546875" customWidth="1"/>
    <col min="18" max="19" width="11.21875" customWidth="1"/>
    <col min="20" max="20" width="11.5546875" customWidth="1"/>
    <col min="21" max="21" width="12.109375" customWidth="1"/>
    <col min="22" max="22" width="11.77734375" customWidth="1"/>
    <col min="23" max="23" width="11.5546875" customWidth="1"/>
  </cols>
  <sheetData>
    <row r="1" spans="1:31" x14ac:dyDescent="0.3">
      <c r="A1" s="1" t="s">
        <v>10</v>
      </c>
    </row>
    <row r="2" spans="1:31" x14ac:dyDescent="0.3">
      <c r="A2" s="1"/>
    </row>
    <row r="3" spans="1:31" ht="28.8" customHeight="1" thickBot="1" x14ac:dyDescent="0.35">
      <c r="A3" s="553" t="s">
        <v>125</v>
      </c>
      <c r="B3" s="553"/>
    </row>
    <row r="4" spans="1:31" x14ac:dyDescent="0.3">
      <c r="A4" s="7"/>
    </row>
    <row r="5" spans="1:31" ht="30" customHeight="1" x14ac:dyDescent="0.3">
      <c r="A5" s="227" t="s">
        <v>268</v>
      </c>
      <c r="B5" s="736" t="s">
        <v>270</v>
      </c>
      <c r="D5" t="s">
        <v>269</v>
      </c>
    </row>
    <row r="6" spans="1:31" ht="28.8" customHeight="1" x14ac:dyDescent="0.3">
      <c r="A6" s="227" t="s">
        <v>273</v>
      </c>
      <c r="B6" s="737" t="s">
        <v>272</v>
      </c>
      <c r="D6" t="s">
        <v>271</v>
      </c>
    </row>
    <row r="9" spans="1:31" ht="26.4" customHeight="1" thickBot="1" x14ac:dyDescent="0.35">
      <c r="B9" s="8"/>
      <c r="C9" s="730" t="s">
        <v>219</v>
      </c>
      <c r="D9" s="731"/>
      <c r="E9" s="732"/>
      <c r="F9" s="733" t="s">
        <v>201</v>
      </c>
      <c r="G9" s="734"/>
      <c r="H9" s="735"/>
      <c r="I9" s="730" t="s">
        <v>193</v>
      </c>
      <c r="J9" s="731"/>
      <c r="K9" s="732"/>
      <c r="L9" s="733" t="s">
        <v>133</v>
      </c>
      <c r="M9" s="734"/>
      <c r="N9" s="735"/>
      <c r="O9" s="730" t="s">
        <v>132</v>
      </c>
      <c r="P9" s="731"/>
      <c r="Q9" s="732"/>
      <c r="R9" s="733" t="s">
        <v>121</v>
      </c>
      <c r="S9" s="734"/>
      <c r="T9" s="735"/>
      <c r="U9" s="636" t="s">
        <v>104</v>
      </c>
      <c r="V9" s="637"/>
      <c r="W9" s="638"/>
    </row>
    <row r="10" spans="1:31" ht="53.4" customHeight="1" x14ac:dyDescent="0.3">
      <c r="B10" s="8"/>
      <c r="C10" s="315" t="s">
        <v>274</v>
      </c>
      <c r="D10" s="313" t="s">
        <v>275</v>
      </c>
      <c r="E10" s="326" t="s">
        <v>268</v>
      </c>
      <c r="F10" s="315" t="s">
        <v>274</v>
      </c>
      <c r="G10" s="313" t="s">
        <v>275</v>
      </c>
      <c r="H10" s="326" t="s">
        <v>268</v>
      </c>
      <c r="I10" s="315" t="s">
        <v>274</v>
      </c>
      <c r="J10" s="313" t="s">
        <v>275</v>
      </c>
      <c r="K10" s="326" t="s">
        <v>268</v>
      </c>
      <c r="L10" s="315" t="s">
        <v>274</v>
      </c>
      <c r="M10" s="313" t="s">
        <v>275</v>
      </c>
      <c r="N10" s="326" t="s">
        <v>50</v>
      </c>
      <c r="O10" s="315" t="s">
        <v>274</v>
      </c>
      <c r="P10" s="313" t="s">
        <v>275</v>
      </c>
      <c r="Q10" s="326" t="s">
        <v>50</v>
      </c>
      <c r="R10" s="315" t="s">
        <v>274</v>
      </c>
      <c r="S10" s="313" t="s">
        <v>275</v>
      </c>
      <c r="T10" s="326" t="s">
        <v>50</v>
      </c>
      <c r="U10" s="315" t="s">
        <v>274</v>
      </c>
      <c r="V10" s="313" t="s">
        <v>275</v>
      </c>
      <c r="W10" s="326" t="s">
        <v>50</v>
      </c>
      <c r="AE10" s="116"/>
    </row>
    <row r="11" spans="1:31" ht="17.399999999999999" customHeight="1" x14ac:dyDescent="0.3">
      <c r="B11" s="159" t="s">
        <v>26</v>
      </c>
      <c r="C11" s="316"/>
      <c r="D11" s="317"/>
      <c r="E11" s="327"/>
      <c r="F11" s="316"/>
      <c r="G11" s="317"/>
      <c r="H11" s="327"/>
      <c r="I11" s="316"/>
      <c r="J11" s="317"/>
      <c r="K11" s="327"/>
      <c r="L11" s="316"/>
      <c r="M11" s="317"/>
      <c r="N11" s="327"/>
      <c r="O11" s="333"/>
      <c r="P11" s="10"/>
      <c r="Q11" s="334"/>
      <c r="R11" s="333"/>
      <c r="S11" s="10"/>
      <c r="T11" s="334"/>
      <c r="U11" s="333"/>
      <c r="V11" s="10"/>
      <c r="W11" s="334"/>
    </row>
    <row r="12" spans="1:31" ht="17.399999999999999" customHeight="1" x14ac:dyDescent="0.3">
      <c r="B12" s="149" t="s">
        <v>35</v>
      </c>
      <c r="C12" s="265">
        <v>71</v>
      </c>
      <c r="D12" s="160">
        <v>132</v>
      </c>
      <c r="E12" s="328">
        <f>+C12/D12</f>
        <v>0.53787878787878785</v>
      </c>
      <c r="F12" s="265">
        <v>70</v>
      </c>
      <c r="G12" s="160">
        <v>145</v>
      </c>
      <c r="H12" s="328">
        <f>+F12/G12</f>
        <v>0.48275862068965519</v>
      </c>
      <c r="I12" s="265">
        <v>69</v>
      </c>
      <c r="J12" s="160">
        <v>157</v>
      </c>
      <c r="K12" s="328">
        <f>+I12/J12</f>
        <v>0.43949044585987262</v>
      </c>
      <c r="L12" s="265">
        <v>63</v>
      </c>
      <c r="M12" s="160">
        <v>165</v>
      </c>
      <c r="N12" s="328">
        <f>L12/M12</f>
        <v>0.38181818181818183</v>
      </c>
      <c r="O12" s="265">
        <v>147</v>
      </c>
      <c r="P12" s="160">
        <v>165</v>
      </c>
      <c r="Q12" s="328">
        <f>O12/P12</f>
        <v>0.89090909090909087</v>
      </c>
      <c r="R12" s="265">
        <v>124</v>
      </c>
      <c r="S12" s="160">
        <v>182</v>
      </c>
      <c r="T12" s="328">
        <f>R12/S12</f>
        <v>0.68131868131868134</v>
      </c>
      <c r="U12" s="265">
        <v>124</v>
      </c>
      <c r="V12" s="160">
        <v>125</v>
      </c>
      <c r="W12" s="328">
        <f>U12/V12</f>
        <v>0.99199999999999999</v>
      </c>
    </row>
    <row r="13" spans="1:31" ht="17.399999999999999" customHeight="1" x14ac:dyDescent="0.3">
      <c r="B13" s="149" t="s">
        <v>30</v>
      </c>
      <c r="C13" s="265">
        <v>31</v>
      </c>
      <c r="D13" s="160">
        <v>44</v>
      </c>
      <c r="E13" s="328">
        <f t="shared" ref="E13:E14" si="0">+C13/D13</f>
        <v>0.70454545454545459</v>
      </c>
      <c r="F13" s="265">
        <v>34</v>
      </c>
      <c r="G13" s="160">
        <v>47</v>
      </c>
      <c r="H13" s="328">
        <f t="shared" ref="H13:H14" si="1">+F13/G13</f>
        <v>0.72340425531914898</v>
      </c>
      <c r="I13" s="265">
        <v>31</v>
      </c>
      <c r="J13" s="160">
        <v>47</v>
      </c>
      <c r="K13" s="328">
        <f>+I13/J13</f>
        <v>0.65957446808510634</v>
      </c>
      <c r="L13" s="265">
        <v>22</v>
      </c>
      <c r="M13" s="160">
        <v>48</v>
      </c>
      <c r="N13" s="328">
        <f t="shared" ref="N13:N14" si="2">L13/M13</f>
        <v>0.45833333333333331</v>
      </c>
      <c r="O13" s="265">
        <v>48</v>
      </c>
      <c r="P13" s="160">
        <v>56</v>
      </c>
      <c r="Q13" s="328">
        <f t="shared" ref="Q13:Q14" si="3">O13/P13</f>
        <v>0.8571428571428571</v>
      </c>
      <c r="R13" s="265">
        <v>27</v>
      </c>
      <c r="S13" s="160">
        <v>63</v>
      </c>
      <c r="T13" s="328">
        <f t="shared" ref="T13:T14" si="4">R13/S13</f>
        <v>0.42857142857142855</v>
      </c>
      <c r="U13" s="265">
        <v>32</v>
      </c>
      <c r="V13" s="160">
        <v>44</v>
      </c>
      <c r="W13" s="328">
        <f t="shared" ref="W13:W14" si="5">U13/V13</f>
        <v>0.72727272727272729</v>
      </c>
    </row>
    <row r="14" spans="1:31" ht="17.399999999999999" customHeight="1" x14ac:dyDescent="0.3">
      <c r="B14" s="149" t="s">
        <v>31</v>
      </c>
      <c r="C14" s="265">
        <v>33</v>
      </c>
      <c r="D14" s="160">
        <v>59</v>
      </c>
      <c r="E14" s="328">
        <f t="shared" si="0"/>
        <v>0.55932203389830504</v>
      </c>
      <c r="F14" s="265">
        <v>38</v>
      </c>
      <c r="G14" s="160">
        <v>67</v>
      </c>
      <c r="H14" s="328">
        <f t="shared" si="1"/>
        <v>0.56716417910447758</v>
      </c>
      <c r="I14" s="265">
        <v>23</v>
      </c>
      <c r="J14" s="160">
        <v>63</v>
      </c>
      <c r="K14" s="328">
        <f>+I14/J14</f>
        <v>0.36507936507936506</v>
      </c>
      <c r="L14" s="265">
        <v>31</v>
      </c>
      <c r="M14" s="160">
        <v>72</v>
      </c>
      <c r="N14" s="328">
        <f t="shared" si="2"/>
        <v>0.43055555555555558</v>
      </c>
      <c r="O14" s="265">
        <v>54</v>
      </c>
      <c r="P14" s="160">
        <v>75</v>
      </c>
      <c r="Q14" s="328">
        <f t="shared" si="3"/>
        <v>0.72</v>
      </c>
      <c r="R14" s="265">
        <v>58</v>
      </c>
      <c r="S14" s="160">
        <v>71</v>
      </c>
      <c r="T14" s="328">
        <f t="shared" si="4"/>
        <v>0.81690140845070425</v>
      </c>
      <c r="U14" s="265">
        <v>37</v>
      </c>
      <c r="V14" s="160">
        <v>69</v>
      </c>
      <c r="W14" s="328">
        <f t="shared" si="5"/>
        <v>0.53623188405797106</v>
      </c>
    </row>
    <row r="15" spans="1:31" ht="17.399999999999999" customHeight="1" x14ac:dyDescent="0.3">
      <c r="B15" s="157" t="s">
        <v>27</v>
      </c>
      <c r="C15" s="318">
        <f>C12+C13+C14</f>
        <v>135</v>
      </c>
      <c r="D15" s="161">
        <f>D12+D13+D14</f>
        <v>235</v>
      </c>
      <c r="E15" s="329">
        <f>+C15/D15</f>
        <v>0.57446808510638303</v>
      </c>
      <c r="F15" s="318">
        <f>F12+F13+F14</f>
        <v>142</v>
      </c>
      <c r="G15" s="161">
        <f>G12+G13+G14</f>
        <v>259</v>
      </c>
      <c r="H15" s="329">
        <f>+F15/G15</f>
        <v>0.54826254826254828</v>
      </c>
      <c r="I15" s="318">
        <f>I12+I13+I14</f>
        <v>123</v>
      </c>
      <c r="J15" s="161">
        <f>J12+J13+J14</f>
        <v>267</v>
      </c>
      <c r="K15" s="329">
        <f>+I15/J15</f>
        <v>0.4606741573033708</v>
      </c>
      <c r="L15" s="318">
        <f>L12+L13+L14</f>
        <v>116</v>
      </c>
      <c r="M15" s="161">
        <f>M12+M13+M14</f>
        <v>285</v>
      </c>
      <c r="N15" s="329">
        <f>+L15/M15</f>
        <v>0.40701754385964911</v>
      </c>
      <c r="O15" s="318">
        <f>O12+O13+O14</f>
        <v>249</v>
      </c>
      <c r="P15" s="161">
        <f>P12+P13+P14</f>
        <v>296</v>
      </c>
      <c r="Q15" s="329">
        <f>+O15/P15</f>
        <v>0.84121621621621623</v>
      </c>
      <c r="R15" s="318">
        <f>R12+R13+R14</f>
        <v>209</v>
      </c>
      <c r="S15" s="161">
        <f>S12+S13+S14</f>
        <v>316</v>
      </c>
      <c r="T15" s="329">
        <f>+R15/S15</f>
        <v>0.66139240506329111</v>
      </c>
      <c r="U15" s="318">
        <f>U12+U13+U14</f>
        <v>193</v>
      </c>
      <c r="V15" s="161">
        <f>V12+V13+V14</f>
        <v>238</v>
      </c>
      <c r="W15" s="329">
        <f>+U15/V15</f>
        <v>0.81092436974789917</v>
      </c>
    </row>
    <row r="16" spans="1:31" ht="17.399999999999999" customHeight="1" x14ac:dyDescent="0.3">
      <c r="B16" s="198"/>
      <c r="C16" s="319"/>
      <c r="D16" s="320"/>
      <c r="E16" s="330"/>
      <c r="F16" s="319"/>
      <c r="G16" s="320"/>
      <c r="H16" s="330"/>
      <c r="I16" s="319"/>
      <c r="J16" s="320"/>
      <c r="K16" s="330"/>
      <c r="L16" s="319"/>
      <c r="M16" s="320"/>
      <c r="N16" s="330"/>
      <c r="O16" s="335"/>
      <c r="P16" s="17"/>
      <c r="Q16" s="331"/>
      <c r="R16" s="335"/>
      <c r="S16" s="17"/>
      <c r="T16" s="331"/>
      <c r="U16" s="335"/>
      <c r="V16" s="17"/>
      <c r="W16" s="331"/>
    </row>
    <row r="17" spans="2:23" ht="17.399999999999999" customHeight="1" x14ac:dyDescent="0.3">
      <c r="B17" s="159" t="s">
        <v>172</v>
      </c>
      <c r="C17" s="316"/>
      <c r="D17" s="317"/>
      <c r="E17" s="327"/>
      <c r="F17" s="316"/>
      <c r="G17" s="317"/>
      <c r="H17" s="327"/>
      <c r="I17" s="316"/>
      <c r="J17" s="317"/>
      <c r="K17" s="327"/>
      <c r="L17" s="316"/>
      <c r="M17" s="317"/>
      <c r="N17" s="327"/>
      <c r="O17" s="316"/>
      <c r="P17" s="317"/>
      <c r="Q17" s="327"/>
      <c r="R17" s="316"/>
      <c r="S17" s="317"/>
      <c r="T17" s="327"/>
      <c r="U17" s="316"/>
      <c r="V17" s="317"/>
      <c r="W17" s="327"/>
    </row>
    <row r="18" spans="2:23" ht="17.399999999999999" customHeight="1" x14ac:dyDescent="0.3">
      <c r="B18" s="149" t="s">
        <v>174</v>
      </c>
      <c r="C18" s="265">
        <v>10</v>
      </c>
      <c r="D18" s="160">
        <v>22</v>
      </c>
      <c r="E18" s="328">
        <f>+C18/D18</f>
        <v>0.45454545454545453</v>
      </c>
      <c r="F18" s="265">
        <v>19</v>
      </c>
      <c r="G18" s="160">
        <v>25</v>
      </c>
      <c r="H18" s="328">
        <f>+F18/G18</f>
        <v>0.76</v>
      </c>
      <c r="I18" s="265">
        <v>23</v>
      </c>
      <c r="J18" s="160">
        <v>33</v>
      </c>
      <c r="K18" s="328">
        <f>+I18/J18</f>
        <v>0.69696969696969702</v>
      </c>
      <c r="L18" s="265">
        <v>33</v>
      </c>
      <c r="M18" s="160">
        <v>50</v>
      </c>
      <c r="N18" s="328">
        <f>L18/M18</f>
        <v>0.66</v>
      </c>
      <c r="O18" s="270"/>
      <c r="Q18" s="336"/>
      <c r="R18" s="270"/>
      <c r="T18" s="336"/>
      <c r="U18" s="270"/>
      <c r="W18" s="336"/>
    </row>
    <row r="19" spans="2:23" ht="17.399999999999999" customHeight="1" x14ac:dyDescent="0.3">
      <c r="B19" s="149" t="s">
        <v>175</v>
      </c>
      <c r="C19" s="265">
        <v>51</v>
      </c>
      <c r="D19" s="160">
        <v>98</v>
      </c>
      <c r="E19" s="328">
        <f>+C19/D19</f>
        <v>0.52040816326530615</v>
      </c>
      <c r="F19" s="265">
        <v>59</v>
      </c>
      <c r="G19" s="160">
        <v>114</v>
      </c>
      <c r="H19" s="328">
        <f>+F19/G19</f>
        <v>0.51754385964912286</v>
      </c>
      <c r="I19" s="265">
        <v>30</v>
      </c>
      <c r="J19" s="160">
        <v>66</v>
      </c>
      <c r="K19" s="328">
        <f>+I19/J19</f>
        <v>0.45454545454545453</v>
      </c>
      <c r="L19" s="265">
        <v>51</v>
      </c>
      <c r="M19" s="160">
        <v>119</v>
      </c>
      <c r="N19" s="328">
        <f>L19/M19</f>
        <v>0.42857142857142855</v>
      </c>
      <c r="O19" s="270"/>
      <c r="Q19" s="336"/>
      <c r="R19" s="270"/>
      <c r="T19" s="336"/>
      <c r="U19" s="270"/>
      <c r="W19" s="336"/>
    </row>
    <row r="20" spans="2:23" ht="17.399999999999999" customHeight="1" x14ac:dyDescent="0.3">
      <c r="B20" s="149" t="s">
        <v>176</v>
      </c>
      <c r="C20" s="265">
        <v>59</v>
      </c>
      <c r="D20" s="160">
        <v>98</v>
      </c>
      <c r="E20" s="328">
        <f>+C20/D20</f>
        <v>0.60204081632653061</v>
      </c>
      <c r="F20" s="265">
        <v>23</v>
      </c>
      <c r="G20" s="160">
        <v>63</v>
      </c>
      <c r="H20" s="328">
        <f>+F20/G20</f>
        <v>0.36507936507936506</v>
      </c>
      <c r="I20" s="265">
        <v>55</v>
      </c>
      <c r="J20" s="160">
        <v>95</v>
      </c>
      <c r="K20" s="328">
        <f>+I20/J20</f>
        <v>0.57894736842105265</v>
      </c>
      <c r="L20" s="265">
        <v>30</v>
      </c>
      <c r="M20" s="160">
        <v>77</v>
      </c>
      <c r="N20" s="328">
        <f>L20/M20</f>
        <v>0.38961038961038963</v>
      </c>
      <c r="O20" s="270"/>
      <c r="Q20" s="336"/>
      <c r="R20" s="270"/>
      <c r="T20" s="336"/>
      <c r="U20" s="270"/>
      <c r="W20" s="336"/>
    </row>
    <row r="21" spans="2:23" ht="17.399999999999999" customHeight="1" x14ac:dyDescent="0.3">
      <c r="B21" s="157" t="s">
        <v>173</v>
      </c>
      <c r="C21" s="318">
        <f>C18+C19+C20</f>
        <v>120</v>
      </c>
      <c r="D21" s="161">
        <f>D18+D19+D20</f>
        <v>218</v>
      </c>
      <c r="E21" s="329">
        <f>+C21/D21</f>
        <v>0.55045871559633031</v>
      </c>
      <c r="F21" s="318">
        <f>F18+F19+F20</f>
        <v>101</v>
      </c>
      <c r="G21" s="161">
        <f>G18+G19+G20</f>
        <v>202</v>
      </c>
      <c r="H21" s="329">
        <f>+F21/G21</f>
        <v>0.5</v>
      </c>
      <c r="I21" s="318">
        <f>I18+I19+I20</f>
        <v>108</v>
      </c>
      <c r="J21" s="161">
        <f>J18+J19+J20</f>
        <v>194</v>
      </c>
      <c r="K21" s="329">
        <f>+I21/J21</f>
        <v>0.55670103092783507</v>
      </c>
      <c r="L21" s="318">
        <f>SUM(L18:L20)</f>
        <v>114</v>
      </c>
      <c r="M21" s="161">
        <f>SUM(M18:M20)</f>
        <v>246</v>
      </c>
      <c r="N21" s="329">
        <f>+L21/M21</f>
        <v>0.46341463414634149</v>
      </c>
      <c r="O21" s="270"/>
      <c r="Q21" s="336"/>
      <c r="R21" s="270"/>
      <c r="T21" s="336"/>
      <c r="U21" s="270"/>
      <c r="W21" s="336"/>
    </row>
    <row r="22" spans="2:23" ht="17.399999999999999" customHeight="1" x14ac:dyDescent="0.3">
      <c r="B22" s="16"/>
      <c r="C22" s="321"/>
      <c r="D22" s="139"/>
      <c r="E22" s="331"/>
      <c r="F22" s="321"/>
      <c r="G22" s="139"/>
      <c r="H22" s="331"/>
      <c r="I22" s="321"/>
      <c r="J22" s="139"/>
      <c r="K22" s="331"/>
      <c r="L22" s="321"/>
      <c r="M22" s="139"/>
      <c r="N22" s="331"/>
      <c r="O22" s="270"/>
      <c r="Q22" s="336"/>
      <c r="R22" s="270"/>
      <c r="T22" s="336"/>
      <c r="U22" s="270"/>
      <c r="W22" s="336"/>
    </row>
    <row r="23" spans="2:23" ht="17.399999999999999" customHeight="1" x14ac:dyDescent="0.3">
      <c r="B23" s="162" t="s">
        <v>28</v>
      </c>
      <c r="C23" s="322"/>
      <c r="D23" s="323"/>
      <c r="E23" s="332"/>
      <c r="F23" s="322"/>
      <c r="G23" s="323"/>
      <c r="H23" s="332"/>
      <c r="I23" s="322"/>
      <c r="J23" s="323"/>
      <c r="K23" s="332"/>
      <c r="L23" s="322"/>
      <c r="M23" s="323"/>
      <c r="N23" s="332"/>
      <c r="O23" s="316"/>
      <c r="P23" s="317"/>
      <c r="Q23" s="327"/>
      <c r="R23" s="316"/>
      <c r="S23" s="317"/>
      <c r="T23" s="327"/>
      <c r="U23" s="316"/>
      <c r="V23" s="317"/>
      <c r="W23" s="327"/>
    </row>
    <row r="24" spans="2:23" ht="17.399999999999999" customHeight="1" x14ac:dyDescent="0.3">
      <c r="B24" s="149" t="s">
        <v>36</v>
      </c>
      <c r="C24" s="265">
        <v>3</v>
      </c>
      <c r="D24" s="160">
        <v>9</v>
      </c>
      <c r="E24" s="328">
        <f>+C24/D24</f>
        <v>0.33333333333333331</v>
      </c>
      <c r="F24" s="265">
        <v>9</v>
      </c>
      <c r="G24" s="160">
        <v>13</v>
      </c>
      <c r="H24" s="328">
        <f>+F24/G24</f>
        <v>0.69230769230769229</v>
      </c>
      <c r="I24" s="265">
        <v>3</v>
      </c>
      <c r="J24" s="160">
        <v>10</v>
      </c>
      <c r="K24" s="328">
        <f>+I24/J24</f>
        <v>0.3</v>
      </c>
      <c r="L24" s="265">
        <v>3</v>
      </c>
      <c r="M24" s="160">
        <v>12</v>
      </c>
      <c r="N24" s="328">
        <f>L24/M24</f>
        <v>0.25</v>
      </c>
      <c r="O24" s="265">
        <v>6</v>
      </c>
      <c r="P24" s="160">
        <v>10</v>
      </c>
      <c r="Q24" s="328">
        <f>O24/P24</f>
        <v>0.6</v>
      </c>
      <c r="R24" s="265">
        <v>12</v>
      </c>
      <c r="S24" s="160">
        <v>17</v>
      </c>
      <c r="T24" s="328">
        <f>R24/S24</f>
        <v>0.70588235294117652</v>
      </c>
      <c r="U24" s="265">
        <v>6</v>
      </c>
      <c r="V24" s="160">
        <v>17</v>
      </c>
      <c r="W24" s="328">
        <f>U24/V24</f>
        <v>0.35294117647058826</v>
      </c>
    </row>
    <row r="25" spans="2:23" ht="17.399999999999999" customHeight="1" x14ac:dyDescent="0.3">
      <c r="B25" s="149" t="s">
        <v>37</v>
      </c>
      <c r="C25" s="265">
        <v>1</v>
      </c>
      <c r="D25" s="160">
        <v>1</v>
      </c>
      <c r="E25" s="328">
        <f>+C25/D25</f>
        <v>1</v>
      </c>
      <c r="F25" s="265">
        <v>1</v>
      </c>
      <c r="G25" s="160">
        <v>4</v>
      </c>
      <c r="H25" s="328">
        <f>+F25/G25</f>
        <v>0.25</v>
      </c>
      <c r="I25" s="265">
        <v>2</v>
      </c>
      <c r="J25" s="160">
        <v>3</v>
      </c>
      <c r="K25" s="328">
        <f>+I25/J25</f>
        <v>0.66666666666666663</v>
      </c>
      <c r="L25" s="265">
        <v>0</v>
      </c>
      <c r="M25" s="160">
        <v>1</v>
      </c>
      <c r="N25" s="328">
        <f t="shared" ref="N25:N27" si="6">L25/M25</f>
        <v>0</v>
      </c>
      <c r="O25" s="266">
        <v>0</v>
      </c>
      <c r="P25" s="257">
        <v>0</v>
      </c>
      <c r="Q25" s="328">
        <v>0</v>
      </c>
      <c r="R25" s="266">
        <v>4</v>
      </c>
      <c r="S25" s="257">
        <v>4</v>
      </c>
      <c r="T25" s="328">
        <f>R25/S25</f>
        <v>1</v>
      </c>
      <c r="U25" s="266">
        <v>0</v>
      </c>
      <c r="V25" s="257">
        <v>2</v>
      </c>
      <c r="W25" s="328">
        <v>0</v>
      </c>
    </row>
    <row r="26" spans="2:23" ht="17.399999999999999" customHeight="1" x14ac:dyDescent="0.3">
      <c r="B26" s="149" t="s">
        <v>99</v>
      </c>
      <c r="C26" s="265">
        <v>7</v>
      </c>
      <c r="D26" s="160">
        <v>37</v>
      </c>
      <c r="E26" s="328">
        <f>+C26/D26</f>
        <v>0.1891891891891892</v>
      </c>
      <c r="F26" s="265">
        <v>8</v>
      </c>
      <c r="G26" s="160">
        <v>32</v>
      </c>
      <c r="H26" s="328">
        <f>+F26/G26</f>
        <v>0.25</v>
      </c>
      <c r="I26" s="265">
        <v>5</v>
      </c>
      <c r="J26" s="160">
        <v>24</v>
      </c>
      <c r="K26" s="328">
        <f>+I26/J26</f>
        <v>0.20833333333333334</v>
      </c>
      <c r="L26" s="265">
        <v>8</v>
      </c>
      <c r="M26" s="160">
        <v>33</v>
      </c>
      <c r="N26" s="328">
        <f t="shared" si="6"/>
        <v>0.24242424242424243</v>
      </c>
      <c r="O26" s="266">
        <v>3</v>
      </c>
      <c r="P26" s="257">
        <v>20</v>
      </c>
      <c r="Q26" s="328">
        <f t="shared" ref="Q26:Q27" si="7">O26/P26</f>
        <v>0.15</v>
      </c>
      <c r="R26" s="266">
        <v>14</v>
      </c>
      <c r="S26" s="257">
        <v>24</v>
      </c>
      <c r="T26" s="328">
        <f t="shared" ref="T26:T27" si="8">R26/S26</f>
        <v>0.58333333333333337</v>
      </c>
      <c r="U26" s="266">
        <v>14</v>
      </c>
      <c r="V26" s="257">
        <v>26</v>
      </c>
      <c r="W26" s="328">
        <f t="shared" ref="W26:W27" si="9">U26/V26</f>
        <v>0.53846153846153844</v>
      </c>
    </row>
    <row r="27" spans="2:23" ht="17.399999999999999" customHeight="1" x14ac:dyDescent="0.3">
      <c r="B27" s="149" t="s">
        <v>98</v>
      </c>
      <c r="C27" s="265">
        <v>1</v>
      </c>
      <c r="D27" s="160">
        <v>4</v>
      </c>
      <c r="E27" s="328">
        <f>+C27/D27</f>
        <v>0.25</v>
      </c>
      <c r="F27" s="265">
        <v>7</v>
      </c>
      <c r="G27" s="160">
        <v>14</v>
      </c>
      <c r="H27" s="328">
        <f>+F27/G27</f>
        <v>0.5</v>
      </c>
      <c r="I27" s="265"/>
      <c r="J27" s="160"/>
      <c r="K27" s="328"/>
      <c r="L27" s="265">
        <v>4</v>
      </c>
      <c r="M27" s="160">
        <v>8</v>
      </c>
      <c r="N27" s="328">
        <f t="shared" si="6"/>
        <v>0.5</v>
      </c>
      <c r="O27" s="337">
        <v>3</v>
      </c>
      <c r="P27" s="314">
        <v>4</v>
      </c>
      <c r="Q27" s="328">
        <f t="shared" si="7"/>
        <v>0.75</v>
      </c>
      <c r="R27" s="337">
        <v>6</v>
      </c>
      <c r="S27" s="314">
        <v>10</v>
      </c>
      <c r="T27" s="328">
        <f t="shared" si="8"/>
        <v>0.6</v>
      </c>
      <c r="U27" s="337">
        <v>10</v>
      </c>
      <c r="V27" s="314">
        <v>10</v>
      </c>
      <c r="W27" s="328">
        <f t="shared" si="9"/>
        <v>1</v>
      </c>
    </row>
    <row r="28" spans="2:23" ht="17.399999999999999" customHeight="1" x14ac:dyDescent="0.3">
      <c r="B28" s="157" t="s">
        <v>29</v>
      </c>
      <c r="C28" s="318">
        <f>+C24+C25+C26+C27</f>
        <v>12</v>
      </c>
      <c r="D28" s="161">
        <f>+D24+D25+D26+D27</f>
        <v>51</v>
      </c>
      <c r="E28" s="329">
        <f>+C28/D28</f>
        <v>0.23529411764705882</v>
      </c>
      <c r="F28" s="318">
        <f>+F24+F25+F26+F27</f>
        <v>25</v>
      </c>
      <c r="G28" s="161">
        <f>+G24+G25+G26+G27</f>
        <v>63</v>
      </c>
      <c r="H28" s="329">
        <f>+F28/G28</f>
        <v>0.3968253968253968</v>
      </c>
      <c r="I28" s="318">
        <f>+I24+I25+I26+I27</f>
        <v>10</v>
      </c>
      <c r="J28" s="161">
        <f>+J24+J25+J26+J27</f>
        <v>37</v>
      </c>
      <c r="K28" s="329">
        <f>+I28/J28</f>
        <v>0.27027027027027029</v>
      </c>
      <c r="L28" s="324">
        <f>L24+L25+L27+L26</f>
        <v>15</v>
      </c>
      <c r="M28" s="163">
        <f>SUM(M24:M27)</f>
        <v>54</v>
      </c>
      <c r="N28" s="329">
        <f>+L28/M28</f>
        <v>0.27777777777777779</v>
      </c>
      <c r="O28" s="338">
        <f>O24+O25+O27+O26</f>
        <v>12</v>
      </c>
      <c r="P28" s="147">
        <f>P24+P25+P27+P26</f>
        <v>34</v>
      </c>
      <c r="Q28" s="329">
        <f>+O28/P28</f>
        <v>0.35294117647058826</v>
      </c>
      <c r="R28" s="338">
        <f>R24+R25+R27+R26</f>
        <v>36</v>
      </c>
      <c r="S28" s="147">
        <f>S24+S25+S27+S26</f>
        <v>55</v>
      </c>
      <c r="T28" s="329">
        <f>+R28/S28</f>
        <v>0.65454545454545454</v>
      </c>
      <c r="U28" s="338">
        <f>U24+U25+U27+U26</f>
        <v>30</v>
      </c>
      <c r="V28" s="147">
        <f>V24+V25+V27+V26</f>
        <v>55</v>
      </c>
      <c r="W28" s="329">
        <f>+U28/V28</f>
        <v>0.54545454545454541</v>
      </c>
    </row>
    <row r="29" spans="2:23" ht="17.399999999999999" customHeight="1" x14ac:dyDescent="0.3">
      <c r="B29" s="8"/>
      <c r="C29" s="325"/>
      <c r="D29" s="84"/>
      <c r="E29" s="296"/>
      <c r="F29" s="325"/>
      <c r="G29" s="84"/>
      <c r="H29" s="296"/>
      <c r="I29" s="325"/>
      <c r="J29" s="84"/>
      <c r="K29" s="296"/>
      <c r="L29" s="325"/>
      <c r="M29" s="84"/>
      <c r="N29" s="296"/>
      <c r="O29" s="339"/>
      <c r="P29" s="8"/>
      <c r="Q29" s="340"/>
      <c r="R29" s="339"/>
      <c r="S29" s="8"/>
      <c r="T29" s="340"/>
      <c r="U29" s="339"/>
      <c r="V29" s="8"/>
      <c r="W29" s="340"/>
    </row>
    <row r="30" spans="2:23" ht="17.399999999999999" customHeight="1" x14ac:dyDescent="0.3">
      <c r="B30" s="164" t="s">
        <v>16</v>
      </c>
      <c r="C30" s="738">
        <f>SUM(C15+C21+C28)</f>
        <v>267</v>
      </c>
      <c r="D30" s="739">
        <f>SUM(D15+D21+D28)</f>
        <v>504</v>
      </c>
      <c r="E30" s="740">
        <f>+C30/D30</f>
        <v>0.52976190476190477</v>
      </c>
      <c r="F30" s="738">
        <f>SUM(F15+F21+F28)</f>
        <v>268</v>
      </c>
      <c r="G30" s="739">
        <f>SUM(G15+G21+G28)</f>
        <v>524</v>
      </c>
      <c r="H30" s="740">
        <f>+F30/G30</f>
        <v>0.51145038167938928</v>
      </c>
      <c r="I30" s="738">
        <f>SUM(I15+I21+I28)</f>
        <v>241</v>
      </c>
      <c r="J30" s="739">
        <f>SUM(J15+J21+J28)</f>
        <v>498</v>
      </c>
      <c r="K30" s="740">
        <f>+I30/J30</f>
        <v>0.48393574297188757</v>
      </c>
      <c r="L30" s="738">
        <f>SUM(L15+L21+L28)</f>
        <v>245</v>
      </c>
      <c r="M30" s="739">
        <f>SUM(M15+M21+M28)</f>
        <v>585</v>
      </c>
      <c r="N30" s="740">
        <f>+L30/M30</f>
        <v>0.41880341880341881</v>
      </c>
      <c r="O30" s="749">
        <f>SUM(O15+O28)</f>
        <v>261</v>
      </c>
      <c r="P30" s="750">
        <f>SUM(P15+P28)</f>
        <v>330</v>
      </c>
      <c r="Q30" s="751">
        <f t="shared" ref="Q30" si="10">O30/P30</f>
        <v>0.79090909090909089</v>
      </c>
      <c r="R30" s="749">
        <f>SUM(R15+R28)</f>
        <v>245</v>
      </c>
      <c r="S30" s="750">
        <f>SUM(S15+S28)</f>
        <v>371</v>
      </c>
      <c r="T30" s="751">
        <f t="shared" ref="T30" si="11">R30/S30</f>
        <v>0.660377358490566</v>
      </c>
      <c r="U30" s="749">
        <f>SUM(U15+U28)</f>
        <v>223</v>
      </c>
      <c r="V30" s="750">
        <f>SUM(V15+V28)</f>
        <v>293</v>
      </c>
      <c r="W30" s="751">
        <f t="shared" ref="W30" si="12">U30/V30</f>
        <v>0.76109215017064846</v>
      </c>
    </row>
    <row r="34" spans="2:14" ht="19.8" customHeight="1" x14ac:dyDescent="0.3">
      <c r="B34" s="8"/>
      <c r="C34" s="633" t="s">
        <v>122</v>
      </c>
      <c r="D34" s="634"/>
      <c r="E34" s="635"/>
      <c r="F34" s="633" t="s">
        <v>11</v>
      </c>
      <c r="G34" s="634"/>
      <c r="H34" s="635"/>
      <c r="I34" s="633" t="s">
        <v>12</v>
      </c>
      <c r="J34" s="634"/>
      <c r="K34" s="635"/>
      <c r="L34" s="633" t="s">
        <v>15</v>
      </c>
      <c r="M34" s="634"/>
      <c r="N34" s="635"/>
    </row>
    <row r="35" spans="2:14" ht="37.799999999999997" customHeight="1" x14ac:dyDescent="0.3">
      <c r="B35" s="8"/>
      <c r="C35" s="110" t="s">
        <v>274</v>
      </c>
      <c r="D35" s="313" t="s">
        <v>275</v>
      </c>
      <c r="E35" s="43" t="s">
        <v>50</v>
      </c>
      <c r="F35" s="110" t="s">
        <v>274</v>
      </c>
      <c r="G35" s="313" t="s">
        <v>275</v>
      </c>
      <c r="H35" s="43" t="s">
        <v>50</v>
      </c>
      <c r="I35" s="110" t="s">
        <v>274</v>
      </c>
      <c r="J35" s="313" t="s">
        <v>275</v>
      </c>
      <c r="K35" s="43" t="s">
        <v>50</v>
      </c>
      <c r="L35" s="110" t="s">
        <v>274</v>
      </c>
      <c r="M35" s="313" t="s">
        <v>275</v>
      </c>
      <c r="N35" s="43" t="s">
        <v>50</v>
      </c>
    </row>
    <row r="36" spans="2:14" x14ac:dyDescent="0.3">
      <c r="B36" s="9" t="s">
        <v>26</v>
      </c>
      <c r="C36" s="111"/>
      <c r="D36" s="111"/>
      <c r="E36" s="11"/>
      <c r="F36" s="10"/>
      <c r="G36" s="10"/>
      <c r="H36" s="11"/>
      <c r="I36" s="10"/>
      <c r="J36" s="10"/>
      <c r="K36" s="11"/>
      <c r="L36" s="10"/>
      <c r="M36" s="10"/>
      <c r="N36" s="11"/>
    </row>
    <row r="37" spans="2:14" x14ac:dyDescent="0.3">
      <c r="B37" s="12" t="s">
        <v>35</v>
      </c>
      <c r="C37" s="160">
        <v>128</v>
      </c>
      <c r="D37" s="265">
        <v>142</v>
      </c>
      <c r="E37" s="328">
        <f>C37/D37</f>
        <v>0.90140845070422537</v>
      </c>
      <c r="F37" s="160">
        <v>125</v>
      </c>
      <c r="G37" s="160">
        <v>134</v>
      </c>
      <c r="H37" s="328">
        <f>F37/G37</f>
        <v>0.93283582089552242</v>
      </c>
      <c r="I37" s="160">
        <v>165</v>
      </c>
      <c r="J37" s="160">
        <v>174</v>
      </c>
      <c r="K37" s="328">
        <f>I37/J37</f>
        <v>0.94827586206896552</v>
      </c>
      <c r="L37" s="160">
        <v>125</v>
      </c>
      <c r="M37" s="160">
        <v>140</v>
      </c>
      <c r="N37" s="328">
        <f>L37/M37</f>
        <v>0.8928571428571429</v>
      </c>
    </row>
    <row r="38" spans="2:14" x14ac:dyDescent="0.3">
      <c r="B38" s="12" t="s">
        <v>30</v>
      </c>
      <c r="C38" s="160">
        <v>26</v>
      </c>
      <c r="D38" s="265">
        <v>42</v>
      </c>
      <c r="E38" s="328">
        <f>C38/D38</f>
        <v>0.61904761904761907</v>
      </c>
      <c r="F38" s="160">
        <v>32</v>
      </c>
      <c r="G38" s="160">
        <v>32</v>
      </c>
      <c r="H38" s="328">
        <f t="shared" ref="H38:H39" si="13">F38/G38</f>
        <v>1</v>
      </c>
      <c r="I38" s="160">
        <v>34</v>
      </c>
      <c r="J38" s="160">
        <v>36</v>
      </c>
      <c r="K38" s="328">
        <f t="shared" ref="K38:K39" si="14">I38/J38</f>
        <v>0.94444444444444442</v>
      </c>
      <c r="L38" s="160">
        <v>26</v>
      </c>
      <c r="M38" s="160">
        <v>32</v>
      </c>
      <c r="N38" s="328">
        <f t="shared" ref="N38:N39" si="15">L38/M38</f>
        <v>0.8125</v>
      </c>
    </row>
    <row r="39" spans="2:14" x14ac:dyDescent="0.3">
      <c r="B39" s="12" t="s">
        <v>31</v>
      </c>
      <c r="C39" s="160">
        <v>52</v>
      </c>
      <c r="D39" s="265">
        <v>63</v>
      </c>
      <c r="E39" s="328">
        <f>C39/D39</f>
        <v>0.82539682539682535</v>
      </c>
      <c r="F39" s="160">
        <v>59</v>
      </c>
      <c r="G39" s="160">
        <v>69</v>
      </c>
      <c r="H39" s="328">
        <f t="shared" si="13"/>
        <v>0.85507246376811596</v>
      </c>
      <c r="I39" s="160">
        <v>57</v>
      </c>
      <c r="J39" s="160">
        <v>61</v>
      </c>
      <c r="K39" s="328">
        <f t="shared" si="14"/>
        <v>0.93442622950819676</v>
      </c>
      <c r="L39" s="160">
        <v>52</v>
      </c>
      <c r="M39" s="160">
        <v>69</v>
      </c>
      <c r="N39" s="328">
        <f t="shared" si="15"/>
        <v>0.75362318840579712</v>
      </c>
    </row>
    <row r="40" spans="2:14" x14ac:dyDescent="0.3">
      <c r="B40" s="14" t="s">
        <v>27</v>
      </c>
      <c r="C40" s="318">
        <f>C37+C38+C39</f>
        <v>206</v>
      </c>
      <c r="D40" s="318">
        <f>D37+D38+D39</f>
        <v>247</v>
      </c>
      <c r="E40" s="341">
        <f>C40/D40</f>
        <v>0.83400809716599189</v>
      </c>
      <c r="F40" s="161">
        <f>F37+F38+F39</f>
        <v>216</v>
      </c>
      <c r="G40" s="161">
        <f>G37+G38+G39</f>
        <v>235</v>
      </c>
      <c r="H40" s="341">
        <f>F40/G40</f>
        <v>0.91914893617021276</v>
      </c>
      <c r="I40" s="161">
        <f>I37+I38+I39</f>
        <v>256</v>
      </c>
      <c r="J40" s="161">
        <f>J37+J38+J39</f>
        <v>271</v>
      </c>
      <c r="K40" s="341">
        <f>I40/J40</f>
        <v>0.94464944649446492</v>
      </c>
      <c r="L40" s="161">
        <f>L37+L38+L39</f>
        <v>203</v>
      </c>
      <c r="M40" s="161">
        <f>M37+M38+M39</f>
        <v>241</v>
      </c>
      <c r="N40" s="341">
        <f>L40/M40</f>
        <v>0.84232365145228216</v>
      </c>
    </row>
    <row r="41" spans="2:14" x14ac:dyDescent="0.3">
      <c r="B41" s="16"/>
      <c r="C41" s="741"/>
      <c r="D41" s="741"/>
      <c r="E41" s="331"/>
      <c r="F41" s="743"/>
      <c r="G41" s="743"/>
      <c r="H41" s="331"/>
      <c r="I41" s="743"/>
      <c r="J41" s="743"/>
      <c r="K41" s="331"/>
      <c r="L41" s="743"/>
      <c r="M41" s="743"/>
      <c r="N41" s="742"/>
    </row>
    <row r="42" spans="2:14" x14ac:dyDescent="0.3">
      <c r="B42" s="19" t="s">
        <v>28</v>
      </c>
      <c r="C42" s="744"/>
      <c r="D42" s="744"/>
      <c r="E42" s="748"/>
      <c r="F42" s="745"/>
      <c r="G42" s="745"/>
      <c r="H42" s="748"/>
      <c r="I42" s="745"/>
      <c r="J42" s="745"/>
      <c r="K42" s="748"/>
      <c r="L42" s="745"/>
      <c r="M42" s="745"/>
      <c r="N42" s="745"/>
    </row>
    <row r="43" spans="2:14" x14ac:dyDescent="0.3">
      <c r="B43" s="13" t="s">
        <v>36</v>
      </c>
      <c r="C43" s="265">
        <v>10</v>
      </c>
      <c r="D43" s="160">
        <v>12</v>
      </c>
      <c r="E43" s="328">
        <f>C43/D43</f>
        <v>0.83333333333333337</v>
      </c>
      <c r="F43" s="160">
        <v>15</v>
      </c>
      <c r="G43" s="160">
        <v>31</v>
      </c>
      <c r="H43" s="328">
        <f>F43/G43</f>
        <v>0.4838709677419355</v>
      </c>
      <c r="I43" s="160">
        <v>14</v>
      </c>
      <c r="J43" s="160">
        <v>17</v>
      </c>
      <c r="K43" s="328">
        <f>I43/J43</f>
        <v>0.82352941176470584</v>
      </c>
      <c r="L43" s="160">
        <v>3</v>
      </c>
      <c r="M43" s="160">
        <v>17</v>
      </c>
      <c r="N43" s="328">
        <f>L43/M43</f>
        <v>0.17647058823529413</v>
      </c>
    </row>
    <row r="44" spans="2:14" x14ac:dyDescent="0.3">
      <c r="B44" s="13" t="s">
        <v>37</v>
      </c>
      <c r="C44" s="265">
        <v>1</v>
      </c>
      <c r="D44" s="160">
        <v>4</v>
      </c>
      <c r="E44" s="328">
        <f t="shared" ref="E44:E45" si="16">C44/D44</f>
        <v>0.25</v>
      </c>
      <c r="F44" s="257">
        <v>2</v>
      </c>
      <c r="G44" s="257">
        <v>5</v>
      </c>
      <c r="H44" s="328">
        <f t="shared" ref="H44:H45" si="17">F44/G44</f>
        <v>0.4</v>
      </c>
      <c r="I44" s="257">
        <v>0</v>
      </c>
      <c r="J44" s="257">
        <v>2</v>
      </c>
      <c r="K44" s="328">
        <f t="shared" ref="K44:K47" si="18">I44/J44</f>
        <v>0</v>
      </c>
      <c r="L44" s="257"/>
      <c r="M44" s="257">
        <v>3</v>
      </c>
      <c r="N44" s="328">
        <f t="shared" ref="N44:N47" si="19">L44/M44</f>
        <v>0</v>
      </c>
    </row>
    <row r="45" spans="2:14" x14ac:dyDescent="0.3">
      <c r="B45" s="13" t="s">
        <v>38</v>
      </c>
      <c r="C45" s="265">
        <v>4</v>
      </c>
      <c r="D45" s="160">
        <v>16</v>
      </c>
      <c r="E45" s="328">
        <f t="shared" si="16"/>
        <v>0.25</v>
      </c>
      <c r="F45" s="257">
        <v>4</v>
      </c>
      <c r="G45" s="257">
        <v>14</v>
      </c>
      <c r="H45" s="328">
        <f t="shared" si="17"/>
        <v>0.2857142857142857</v>
      </c>
      <c r="I45" s="257">
        <v>1</v>
      </c>
      <c r="J45" s="257">
        <v>3</v>
      </c>
      <c r="K45" s="328">
        <f t="shared" si="18"/>
        <v>0.33333333333333331</v>
      </c>
      <c r="L45" s="257">
        <v>3</v>
      </c>
      <c r="M45" s="257">
        <v>4</v>
      </c>
      <c r="N45" s="328">
        <f t="shared" si="19"/>
        <v>0.75</v>
      </c>
    </row>
    <row r="46" spans="2:14" x14ac:dyDescent="0.3">
      <c r="B46" s="13" t="s">
        <v>99</v>
      </c>
      <c r="C46" s="265"/>
      <c r="D46" s="160"/>
      <c r="E46" s="328"/>
      <c r="F46" s="257"/>
      <c r="G46" s="257"/>
      <c r="H46" s="328"/>
      <c r="I46" s="257">
        <v>5</v>
      </c>
      <c r="J46" s="257">
        <v>12</v>
      </c>
      <c r="K46" s="328">
        <f t="shared" si="18"/>
        <v>0.41666666666666669</v>
      </c>
      <c r="L46" s="257">
        <v>19</v>
      </c>
      <c r="M46" s="257">
        <v>22</v>
      </c>
      <c r="N46" s="328">
        <f t="shared" si="19"/>
        <v>0.86363636363636365</v>
      </c>
    </row>
    <row r="47" spans="2:14" x14ac:dyDescent="0.3">
      <c r="B47" s="13" t="s">
        <v>98</v>
      </c>
      <c r="C47" s="265"/>
      <c r="D47" s="160"/>
      <c r="E47" s="328"/>
      <c r="F47" s="314"/>
      <c r="G47" s="314"/>
      <c r="H47" s="328"/>
      <c r="I47" s="314">
        <v>2</v>
      </c>
      <c r="J47" s="314">
        <v>6</v>
      </c>
      <c r="K47" s="328">
        <f t="shared" si="18"/>
        <v>0.33333333333333331</v>
      </c>
      <c r="L47" s="314">
        <v>7</v>
      </c>
      <c r="M47" s="314">
        <v>10</v>
      </c>
      <c r="N47" s="328">
        <f t="shared" si="19"/>
        <v>0.7</v>
      </c>
    </row>
    <row r="48" spans="2:14" x14ac:dyDescent="0.3">
      <c r="B48" s="14" t="s">
        <v>29</v>
      </c>
      <c r="C48" s="324">
        <f t="shared" ref="C48" si="20">C43+C44+C47+C45+C46</f>
        <v>15</v>
      </c>
      <c r="D48" s="163">
        <v>30</v>
      </c>
      <c r="E48" s="341">
        <f>C48/D48</f>
        <v>0.5</v>
      </c>
      <c r="F48" s="147">
        <f t="shared" ref="F48" si="21">F43+F44+F47+F45+F46</f>
        <v>21</v>
      </c>
      <c r="G48" s="147">
        <v>50</v>
      </c>
      <c r="H48" s="341">
        <f>F48/G48</f>
        <v>0.42</v>
      </c>
      <c r="I48" s="147">
        <f t="shared" ref="I48" si="22">I43+I44+I47+I45+I46</f>
        <v>22</v>
      </c>
      <c r="J48" s="147">
        <v>41</v>
      </c>
      <c r="K48" s="341">
        <f>I48/J48</f>
        <v>0.53658536585365857</v>
      </c>
      <c r="L48" s="147">
        <f t="shared" ref="L48" si="23">L43+L44+L47+L45+L46</f>
        <v>32</v>
      </c>
      <c r="M48" s="147">
        <v>35</v>
      </c>
      <c r="N48" s="341">
        <f>L48/M48</f>
        <v>0.91428571428571426</v>
      </c>
    </row>
    <row r="49" spans="2:14" x14ac:dyDescent="0.3">
      <c r="B49" s="8"/>
      <c r="C49" s="746"/>
      <c r="D49" s="746"/>
      <c r="E49" s="340"/>
      <c r="F49" s="747"/>
      <c r="G49" s="747"/>
      <c r="H49" s="340"/>
      <c r="I49" s="747"/>
      <c r="J49" s="747"/>
      <c r="K49" s="340"/>
      <c r="L49" s="747"/>
      <c r="M49" s="747"/>
      <c r="N49" s="747"/>
    </row>
    <row r="50" spans="2:14" x14ac:dyDescent="0.3">
      <c r="B50" s="35" t="s">
        <v>16</v>
      </c>
      <c r="C50" s="752">
        <f>SUM(C40+C48)</f>
        <v>221</v>
      </c>
      <c r="D50" s="753">
        <f>SUM(D40+D48)</f>
        <v>277</v>
      </c>
      <c r="E50" s="751">
        <f>+C50/D50</f>
        <v>0.79783393501805056</v>
      </c>
      <c r="F50" s="753">
        <f>SUM(F40+F48)</f>
        <v>237</v>
      </c>
      <c r="G50" s="753">
        <f>SUM(G40+G48)</f>
        <v>285</v>
      </c>
      <c r="H50" s="751">
        <f>+F50/G50</f>
        <v>0.83157894736842108</v>
      </c>
      <c r="I50" s="753">
        <f>SUM(I40+I48)</f>
        <v>278</v>
      </c>
      <c r="J50" s="753">
        <f>SUM(J40+J48)</f>
        <v>312</v>
      </c>
      <c r="K50" s="751">
        <f>+I50/J50</f>
        <v>0.89102564102564108</v>
      </c>
      <c r="L50" s="753">
        <f>SUM(L40+L48)</f>
        <v>235</v>
      </c>
      <c r="M50" s="753">
        <f>SUM(M40+M48)</f>
        <v>276</v>
      </c>
      <c r="N50" s="751">
        <f>+L50/M50</f>
        <v>0.85144927536231885</v>
      </c>
    </row>
  </sheetData>
  <mergeCells count="12">
    <mergeCell ref="L34:N34"/>
    <mergeCell ref="U9:W9"/>
    <mergeCell ref="I9:K9"/>
    <mergeCell ref="A3:B3"/>
    <mergeCell ref="L9:N9"/>
    <mergeCell ref="O9:Q9"/>
    <mergeCell ref="R9:T9"/>
    <mergeCell ref="C34:E34"/>
    <mergeCell ref="F34:H34"/>
    <mergeCell ref="I34:K34"/>
    <mergeCell ref="F9:H9"/>
    <mergeCell ref="C9:E9"/>
  </mergeCells>
  <hyperlinks>
    <hyperlink ref="A1" location="INDICE!A1" display="Volver al indice" xr:uid="{44C48BDE-5FF4-45D2-9B85-047ECC5907A9}"/>
  </hyperlinks>
  <pageMargins left="0.7" right="0.7" top="0.75" bottom="0.75" header="0.3" footer="0.3"/>
  <pageSetup paperSize="9" orientation="portrait" horizontalDpi="4294967293" r:id="rId1"/>
  <ignoredErrors>
    <ignoredError sqref="N15 K15 K30 H15 H21 H28 H30 E21 E15 E28 E30" 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39997558519241921"/>
  </sheetPr>
  <dimension ref="A1:R20"/>
  <sheetViews>
    <sheetView showGridLines="0" zoomScale="90" zoomScaleNormal="90" workbookViewId="0">
      <selection activeCell="A10" sqref="A10"/>
    </sheetView>
  </sheetViews>
  <sheetFormatPr baseColWidth="10" defaultColWidth="11.44140625" defaultRowHeight="14.4" x14ac:dyDescent="0.3"/>
  <cols>
    <col min="1" max="1" width="16.21875" customWidth="1"/>
    <col min="2" max="2" width="27.109375" customWidth="1"/>
    <col min="3" max="3" width="19.33203125" customWidth="1"/>
    <col min="4" max="9" width="19.21875" customWidth="1"/>
    <col min="10" max="10" width="17.21875" customWidth="1"/>
    <col min="11" max="11" width="14.109375" customWidth="1"/>
    <col min="15" max="15" width="14.6640625" customWidth="1"/>
  </cols>
  <sheetData>
    <row r="1" spans="1:18" x14ac:dyDescent="0.3">
      <c r="A1" s="1" t="s">
        <v>10</v>
      </c>
      <c r="B1" s="23"/>
    </row>
    <row r="3" spans="1:18" ht="28.8" customHeight="1" thickBot="1" x14ac:dyDescent="0.35">
      <c r="A3" s="754" t="s">
        <v>65</v>
      </c>
      <c r="B3" s="754"/>
      <c r="C3" s="754"/>
      <c r="D3" s="754"/>
      <c r="E3" s="754"/>
    </row>
    <row r="5" spans="1:18" ht="24.6" customHeight="1" x14ac:dyDescent="0.3">
      <c r="A5" s="199" t="s">
        <v>51</v>
      </c>
      <c r="B5" s="701" t="s">
        <v>186</v>
      </c>
      <c r="C5" s="701"/>
      <c r="D5" s="701"/>
      <c r="E5" s="701"/>
      <c r="G5" s="83"/>
      <c r="I5" s="83"/>
      <c r="J5" s="83"/>
      <c r="K5" s="83"/>
      <c r="L5" s="83"/>
      <c r="M5" s="83"/>
      <c r="O5" s="5"/>
      <c r="P5" s="641"/>
      <c r="Q5" s="641"/>
      <c r="R5" s="641"/>
    </row>
    <row r="6" spans="1:18" ht="24.6" customHeight="1" x14ac:dyDescent="0.3">
      <c r="A6" s="348" t="s">
        <v>52</v>
      </c>
      <c r="B6" s="701" t="s">
        <v>187</v>
      </c>
      <c r="C6" s="701"/>
      <c r="D6" s="701"/>
      <c r="E6" s="701"/>
      <c r="G6" s="83"/>
      <c r="I6" s="83"/>
      <c r="J6" s="83"/>
      <c r="K6" s="83"/>
      <c r="L6" s="83"/>
      <c r="M6" s="83"/>
      <c r="O6" s="5"/>
      <c r="P6" s="641"/>
      <c r="Q6" s="641"/>
      <c r="R6" s="641"/>
    </row>
    <row r="7" spans="1:18" ht="24.6" customHeight="1" x14ac:dyDescent="0.3">
      <c r="A7" s="348" t="s">
        <v>53</v>
      </c>
      <c r="B7" s="758" t="s">
        <v>109</v>
      </c>
      <c r="C7" s="759"/>
      <c r="D7" s="759"/>
      <c r="E7" s="760"/>
      <c r="O7" s="5"/>
      <c r="P7" s="83"/>
      <c r="Q7" s="83"/>
      <c r="R7" s="83"/>
    </row>
    <row r="8" spans="1:18" ht="24.6" customHeight="1" x14ac:dyDescent="0.3">
      <c r="A8" s="348" t="s">
        <v>54</v>
      </c>
      <c r="B8" s="701" t="s">
        <v>134</v>
      </c>
      <c r="C8" s="701"/>
      <c r="D8" s="701"/>
      <c r="E8" s="701"/>
      <c r="O8" s="5"/>
      <c r="P8" s="83"/>
      <c r="Q8" s="83"/>
      <c r="R8" s="83"/>
    </row>
    <row r="9" spans="1:18" ht="22.8" customHeight="1" x14ac:dyDescent="0.3">
      <c r="G9" s="83"/>
      <c r="I9" s="83"/>
      <c r="J9" s="83"/>
      <c r="K9" s="83"/>
      <c r="L9" s="83"/>
      <c r="M9" s="83"/>
      <c r="O9" s="5"/>
      <c r="P9" s="83"/>
      <c r="Q9" s="83"/>
      <c r="R9" s="83"/>
    </row>
    <row r="10" spans="1:18" ht="30" customHeight="1" thickBot="1" x14ac:dyDescent="0.35">
      <c r="A10" s="5"/>
      <c r="B10" s="140"/>
      <c r="C10" s="191"/>
      <c r="D10" s="191"/>
      <c r="E10" s="191"/>
      <c r="F10" s="192"/>
      <c r="G10" s="193"/>
      <c r="H10" s="192"/>
      <c r="I10" s="193"/>
      <c r="J10" s="83"/>
      <c r="K10" s="83"/>
      <c r="L10" s="83"/>
      <c r="M10" s="83"/>
      <c r="O10" s="5"/>
      <c r="P10" s="83"/>
      <c r="Q10" s="83"/>
      <c r="R10" s="83"/>
    </row>
    <row r="11" spans="1:18" ht="28.8" customHeight="1" thickBot="1" x14ac:dyDescent="0.35">
      <c r="A11" s="646"/>
      <c r="B11" s="646"/>
      <c r="C11" s="475" t="s">
        <v>219</v>
      </c>
      <c r="D11" s="475" t="s">
        <v>201</v>
      </c>
      <c r="E11" s="190" t="s">
        <v>193</v>
      </c>
      <c r="F11" s="189" t="s">
        <v>133</v>
      </c>
      <c r="G11" s="190" t="s">
        <v>132</v>
      </c>
      <c r="H11" s="189" t="s">
        <v>121</v>
      </c>
      <c r="I11" s="190" t="s">
        <v>104</v>
      </c>
      <c r="J11" s="189" t="s">
        <v>15</v>
      </c>
      <c r="K11" s="190" t="s">
        <v>12</v>
      </c>
      <c r="L11" s="189" t="s">
        <v>11</v>
      </c>
    </row>
    <row r="12" spans="1:18" ht="23.4" customHeight="1" x14ac:dyDescent="0.3">
      <c r="A12" s="642" t="s">
        <v>166</v>
      </c>
      <c r="B12" s="186" t="s">
        <v>110</v>
      </c>
      <c r="C12" s="349">
        <v>8</v>
      </c>
      <c r="D12" s="349">
        <v>9</v>
      </c>
      <c r="E12" s="349">
        <v>10</v>
      </c>
      <c r="F12" s="187">
        <v>10</v>
      </c>
      <c r="G12" s="349">
        <v>6</v>
      </c>
      <c r="H12" s="187">
        <v>7</v>
      </c>
      <c r="I12" s="349">
        <v>12</v>
      </c>
      <c r="J12" s="187">
        <v>6</v>
      </c>
      <c r="K12" s="349">
        <v>8</v>
      </c>
      <c r="L12" s="187">
        <v>6</v>
      </c>
    </row>
    <row r="13" spans="1:18" ht="23.4" customHeight="1" x14ac:dyDescent="0.3">
      <c r="A13" s="643"/>
      <c r="B13" s="147" t="s">
        <v>111</v>
      </c>
      <c r="C13" s="350">
        <v>8</v>
      </c>
      <c r="D13" s="350">
        <v>9</v>
      </c>
      <c r="E13" s="350">
        <v>10</v>
      </c>
      <c r="F13" s="184">
        <v>10</v>
      </c>
      <c r="G13" s="350">
        <v>6</v>
      </c>
      <c r="H13" s="184">
        <v>4</v>
      </c>
      <c r="I13" s="350">
        <v>10</v>
      </c>
      <c r="J13" s="184">
        <v>5</v>
      </c>
      <c r="K13" s="350">
        <v>6</v>
      </c>
      <c r="L13" s="184">
        <v>5</v>
      </c>
    </row>
    <row r="14" spans="1:18" ht="23.4" customHeight="1" thickBot="1" x14ac:dyDescent="0.35">
      <c r="A14" s="644"/>
      <c r="B14" s="166" t="s">
        <v>106</v>
      </c>
      <c r="C14" s="188">
        <f t="shared" ref="C14" si="0">(C13/C12)</f>
        <v>1</v>
      </c>
      <c r="D14" s="188">
        <f t="shared" ref="D14:L14" si="1">(D13/D12)</f>
        <v>1</v>
      </c>
      <c r="E14" s="188">
        <v>1</v>
      </c>
      <c r="F14" s="188">
        <f t="shared" si="1"/>
        <v>1</v>
      </c>
      <c r="G14" s="188">
        <f t="shared" si="1"/>
        <v>1</v>
      </c>
      <c r="H14" s="188">
        <f t="shared" si="1"/>
        <v>0.5714285714285714</v>
      </c>
      <c r="I14" s="188">
        <f t="shared" si="1"/>
        <v>0.83333333333333337</v>
      </c>
      <c r="J14" s="188">
        <f t="shared" si="1"/>
        <v>0.83333333333333337</v>
      </c>
      <c r="K14" s="188">
        <f t="shared" si="1"/>
        <v>0.75</v>
      </c>
      <c r="L14" s="188">
        <f t="shared" si="1"/>
        <v>0.83333333333333337</v>
      </c>
    </row>
    <row r="15" spans="1:18" ht="23.4" customHeight="1" x14ac:dyDescent="0.3">
      <c r="A15" s="645" t="s">
        <v>167</v>
      </c>
      <c r="B15" s="167" t="s">
        <v>110</v>
      </c>
      <c r="C15" s="469">
        <v>3</v>
      </c>
      <c r="D15" s="469">
        <v>3</v>
      </c>
      <c r="E15" s="469" t="s">
        <v>136</v>
      </c>
      <c r="F15" s="185">
        <v>4</v>
      </c>
      <c r="G15" s="351">
        <v>4</v>
      </c>
      <c r="H15" s="185">
        <v>9</v>
      </c>
      <c r="I15" s="351">
        <v>8</v>
      </c>
      <c r="J15" s="185">
        <v>6</v>
      </c>
      <c r="K15" s="351">
        <v>6</v>
      </c>
      <c r="L15" s="185">
        <v>6</v>
      </c>
    </row>
    <row r="16" spans="1:18" ht="23.4" customHeight="1" x14ac:dyDescent="0.3">
      <c r="A16" s="643"/>
      <c r="B16" s="147" t="s">
        <v>111</v>
      </c>
      <c r="C16" s="470">
        <v>3</v>
      </c>
      <c r="D16" s="470">
        <v>3</v>
      </c>
      <c r="E16" s="470" t="s">
        <v>136</v>
      </c>
      <c r="F16" s="184">
        <v>3</v>
      </c>
      <c r="G16" s="350">
        <v>3</v>
      </c>
      <c r="H16" s="184">
        <v>6</v>
      </c>
      <c r="I16" s="350">
        <v>6</v>
      </c>
      <c r="J16" s="184">
        <v>4</v>
      </c>
      <c r="K16" s="350">
        <v>4</v>
      </c>
      <c r="L16" s="184">
        <v>5</v>
      </c>
    </row>
    <row r="17" spans="1:12" ht="23.4" customHeight="1" thickBot="1" x14ac:dyDescent="0.35">
      <c r="A17" s="644"/>
      <c r="B17" s="166" t="s">
        <v>106</v>
      </c>
      <c r="C17" s="471">
        <v>1</v>
      </c>
      <c r="D17" s="471">
        <v>1</v>
      </c>
      <c r="E17" s="471" t="s">
        <v>136</v>
      </c>
      <c r="F17" s="188">
        <f t="shared" ref="F17:L17" si="2">(F16/F15)</f>
        <v>0.75</v>
      </c>
      <c r="G17" s="188">
        <f t="shared" si="2"/>
        <v>0.75</v>
      </c>
      <c r="H17" s="188">
        <f t="shared" si="2"/>
        <v>0.66666666666666663</v>
      </c>
      <c r="I17" s="188">
        <f t="shared" si="2"/>
        <v>0.75</v>
      </c>
      <c r="J17" s="188">
        <f t="shared" si="2"/>
        <v>0.66666666666666663</v>
      </c>
      <c r="K17" s="188">
        <f t="shared" si="2"/>
        <v>0.66666666666666663</v>
      </c>
      <c r="L17" s="188">
        <f t="shared" si="2"/>
        <v>0.83333333333333337</v>
      </c>
    </row>
    <row r="18" spans="1:12" ht="24.6" customHeight="1" thickBot="1" x14ac:dyDescent="0.35">
      <c r="A18" s="345" t="s">
        <v>53</v>
      </c>
      <c r="B18" s="346" t="s">
        <v>109</v>
      </c>
      <c r="C18" s="352">
        <v>129</v>
      </c>
      <c r="D18" s="352">
        <v>151</v>
      </c>
      <c r="E18" s="352">
        <v>107</v>
      </c>
      <c r="F18" s="347">
        <v>3</v>
      </c>
      <c r="G18" s="352">
        <v>4</v>
      </c>
      <c r="H18" s="347">
        <v>14</v>
      </c>
      <c r="I18" s="352">
        <v>36</v>
      </c>
      <c r="J18" s="347" t="s">
        <v>136</v>
      </c>
      <c r="K18" s="352" t="s">
        <v>136</v>
      </c>
      <c r="L18" s="347" t="s">
        <v>136</v>
      </c>
    </row>
    <row r="19" spans="1:12" ht="23.4" customHeight="1" x14ac:dyDescent="0.3">
      <c r="A19" s="639" t="s">
        <v>54</v>
      </c>
      <c r="B19" s="168" t="s">
        <v>112</v>
      </c>
      <c r="C19" s="349">
        <v>126</v>
      </c>
      <c r="D19" s="349">
        <v>151</v>
      </c>
      <c r="E19" s="349">
        <v>107</v>
      </c>
      <c r="F19" s="187">
        <v>3</v>
      </c>
      <c r="G19" s="349">
        <v>4</v>
      </c>
      <c r="H19" s="187">
        <v>14</v>
      </c>
      <c r="I19" s="349">
        <v>35</v>
      </c>
      <c r="J19" s="187" t="s">
        <v>136</v>
      </c>
      <c r="K19" s="349" t="s">
        <v>136</v>
      </c>
      <c r="L19" s="187" t="s">
        <v>136</v>
      </c>
    </row>
    <row r="20" spans="1:12" ht="23.4" customHeight="1" thickBot="1" x14ac:dyDescent="0.35">
      <c r="A20" s="640"/>
      <c r="B20" s="166" t="s">
        <v>106</v>
      </c>
      <c r="C20" s="188">
        <f>+C19/C18</f>
        <v>0.97674418604651159</v>
      </c>
      <c r="D20" s="188">
        <v>1</v>
      </c>
      <c r="E20" s="188">
        <v>1</v>
      </c>
      <c r="F20" s="188">
        <f t="shared" ref="F20:G20" si="3">(F19/F18)</f>
        <v>1</v>
      </c>
      <c r="G20" s="188">
        <f t="shared" si="3"/>
        <v>1</v>
      </c>
      <c r="H20" s="188">
        <f>(H19/H18)</f>
        <v>1</v>
      </c>
      <c r="I20" s="188">
        <f>(I19/I18)</f>
        <v>0.97222222222222221</v>
      </c>
      <c r="J20" s="188" t="s">
        <v>136</v>
      </c>
      <c r="K20" s="188" t="s">
        <v>136</v>
      </c>
      <c r="L20" s="188" t="s">
        <v>136</v>
      </c>
    </row>
  </sheetData>
  <mergeCells count="11">
    <mergeCell ref="A3:E3"/>
    <mergeCell ref="A19:A20"/>
    <mergeCell ref="P5:R5"/>
    <mergeCell ref="B5:E5"/>
    <mergeCell ref="P6:R6"/>
    <mergeCell ref="A12:A14"/>
    <mergeCell ref="A15:A17"/>
    <mergeCell ref="A11:B11"/>
    <mergeCell ref="B6:E6"/>
    <mergeCell ref="B8:E8"/>
    <mergeCell ref="B7:E7"/>
  </mergeCells>
  <hyperlinks>
    <hyperlink ref="A1" location="INDICE!A1" display="Volver al indice" xr:uid="{00000000-0004-0000-0800-000000000000}"/>
  </hyperlinks>
  <pageMargins left="0.7" right="0.7" top="0.75" bottom="0.75" header="0.3" footer="0.3"/>
  <pageSetup paperSize="9" orientation="portrait" horizontalDpi="4294967293"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39997558519241921"/>
  </sheetPr>
  <dimension ref="A1:J17"/>
  <sheetViews>
    <sheetView showGridLines="0" zoomScaleNormal="100" workbookViewId="0">
      <selection activeCell="F3" sqref="F3"/>
    </sheetView>
  </sheetViews>
  <sheetFormatPr baseColWidth="10" defaultColWidth="11.44140625" defaultRowHeight="14.4" x14ac:dyDescent="0.3"/>
  <cols>
    <col min="1" max="1" width="12.77734375" customWidth="1"/>
    <col min="2" max="2" width="9.88671875" customWidth="1"/>
    <col min="3" max="3" width="14.109375" customWidth="1"/>
    <col min="4" max="4" width="40.6640625" customWidth="1"/>
    <col min="6" max="7" width="12" customWidth="1"/>
    <col min="9" max="9" width="12" customWidth="1"/>
    <col min="10" max="10" width="12.6640625" customWidth="1"/>
    <col min="12" max="12" width="12.109375" customWidth="1"/>
    <col min="13" max="13" width="11.6640625" customWidth="1"/>
  </cols>
  <sheetData>
    <row r="1" spans="1:10" x14ac:dyDescent="0.3">
      <c r="A1" s="1" t="s">
        <v>10</v>
      </c>
      <c r="C1" s="23"/>
    </row>
    <row r="3" spans="1:10" ht="31.2" customHeight="1" thickBot="1" x14ac:dyDescent="0.35">
      <c r="A3" s="754" t="s">
        <v>68</v>
      </c>
      <c r="B3" s="754"/>
      <c r="C3" s="754"/>
      <c r="D3" s="754"/>
    </row>
    <row r="5" spans="1:10" ht="36.75" customHeight="1" x14ac:dyDescent="0.3">
      <c r="A5" s="650" t="s">
        <v>168</v>
      </c>
      <c r="B5" s="650"/>
      <c r="C5" s="650"/>
      <c r="D5" s="650"/>
    </row>
    <row r="7" spans="1:10" ht="17.399999999999999" customHeight="1" x14ac:dyDescent="0.3"/>
    <row r="8" spans="1:10" ht="22.8" customHeight="1" thickBot="1" x14ac:dyDescent="0.35">
      <c r="C8" s="8"/>
      <c r="D8" s="8"/>
      <c r="E8" s="593" t="s">
        <v>219</v>
      </c>
      <c r="F8" s="594"/>
      <c r="G8" s="595"/>
      <c r="H8" s="593" t="s">
        <v>201</v>
      </c>
      <c r="I8" s="594"/>
      <c r="J8" s="595"/>
    </row>
    <row r="9" spans="1:10" ht="20.399999999999999" customHeight="1" x14ac:dyDescent="0.3">
      <c r="C9" s="479" t="s">
        <v>14</v>
      </c>
      <c r="D9" s="342" t="s">
        <v>108</v>
      </c>
      <c r="E9" s="651" t="s">
        <v>147</v>
      </c>
      <c r="F9" s="652"/>
      <c r="G9" s="653"/>
      <c r="H9" s="651" t="s">
        <v>147</v>
      </c>
      <c r="I9" s="652"/>
      <c r="J9" s="653"/>
    </row>
    <row r="10" spans="1:10" ht="20.399999999999999" customHeight="1" x14ac:dyDescent="0.3">
      <c r="C10" s="654" t="s">
        <v>17</v>
      </c>
      <c r="D10" s="342" t="s">
        <v>107</v>
      </c>
      <c r="E10" s="657">
        <v>10</v>
      </c>
      <c r="F10" s="658"/>
      <c r="G10" s="659"/>
      <c r="H10" s="657">
        <v>10</v>
      </c>
      <c r="I10" s="658"/>
      <c r="J10" s="659"/>
    </row>
    <row r="11" spans="1:10" ht="20.399999999999999" customHeight="1" x14ac:dyDescent="0.3">
      <c r="C11" s="655"/>
      <c r="D11" s="342" t="s">
        <v>91</v>
      </c>
      <c r="E11" s="657">
        <v>10</v>
      </c>
      <c r="F11" s="658"/>
      <c r="G11" s="659"/>
      <c r="H11" s="657">
        <v>10</v>
      </c>
      <c r="I11" s="658"/>
      <c r="J11" s="659"/>
    </row>
    <row r="12" spans="1:10" ht="20.399999999999999" customHeight="1" x14ac:dyDescent="0.3">
      <c r="C12" s="656"/>
      <c r="D12" s="342" t="s">
        <v>92</v>
      </c>
      <c r="E12" s="660">
        <v>100</v>
      </c>
      <c r="F12" s="661"/>
      <c r="G12" s="662"/>
      <c r="H12" s="660">
        <v>100</v>
      </c>
      <c r="I12" s="661"/>
      <c r="J12" s="662"/>
    </row>
    <row r="13" spans="1:10" ht="17.399999999999999" customHeight="1" thickBot="1" x14ac:dyDescent="0.35">
      <c r="C13" s="150"/>
      <c r="D13" s="150"/>
      <c r="E13" s="593"/>
      <c r="F13" s="594"/>
      <c r="G13" s="595"/>
      <c r="H13" s="593"/>
      <c r="I13" s="594"/>
      <c r="J13" s="595"/>
    </row>
    <row r="14" spans="1:10" ht="20.399999999999999" customHeight="1" x14ac:dyDescent="0.3">
      <c r="E14" s="647" t="s">
        <v>159</v>
      </c>
      <c r="F14" s="648"/>
      <c r="G14" s="649"/>
      <c r="H14" s="647" t="s">
        <v>159</v>
      </c>
      <c r="I14" s="648"/>
      <c r="J14" s="649"/>
    </row>
    <row r="15" spans="1:10" ht="20.399999999999999" customHeight="1" x14ac:dyDescent="0.3">
      <c r="C15" s="151"/>
      <c r="D15" s="151"/>
      <c r="E15" s="145" t="s">
        <v>160</v>
      </c>
      <c r="F15" s="146" t="s">
        <v>161</v>
      </c>
      <c r="G15" s="205" t="s">
        <v>162</v>
      </c>
      <c r="H15" s="145" t="s">
        <v>160</v>
      </c>
      <c r="I15" s="146" t="s">
        <v>161</v>
      </c>
      <c r="J15" s="205" t="s">
        <v>162</v>
      </c>
    </row>
    <row r="16" spans="1:10" ht="20.399999999999999" customHeight="1" x14ac:dyDescent="0.3">
      <c r="C16" s="480" t="s">
        <v>18</v>
      </c>
      <c r="D16" s="484" t="s">
        <v>16</v>
      </c>
      <c r="E16" s="481">
        <v>23</v>
      </c>
      <c r="F16" s="482">
        <v>14</v>
      </c>
      <c r="G16" s="483">
        <f>+F16/E16</f>
        <v>0.60869565217391308</v>
      </c>
      <c r="H16" s="481">
        <v>39</v>
      </c>
      <c r="I16" s="482">
        <v>25</v>
      </c>
      <c r="J16" s="483">
        <v>0.64148648648999995</v>
      </c>
    </row>
    <row r="17" ht="17.399999999999999" customHeight="1" x14ac:dyDescent="0.3"/>
  </sheetData>
  <mergeCells count="17">
    <mergeCell ref="A3:D3"/>
    <mergeCell ref="H8:J8"/>
    <mergeCell ref="H9:J9"/>
    <mergeCell ref="C10:C12"/>
    <mergeCell ref="H10:J10"/>
    <mergeCell ref="H11:J11"/>
    <mergeCell ref="H12:J12"/>
    <mergeCell ref="E8:G8"/>
    <mergeCell ref="E9:G9"/>
    <mergeCell ref="E10:G10"/>
    <mergeCell ref="E11:G11"/>
    <mergeCell ref="E12:G12"/>
    <mergeCell ref="E13:G13"/>
    <mergeCell ref="E14:G14"/>
    <mergeCell ref="H13:J13"/>
    <mergeCell ref="H14:J14"/>
    <mergeCell ref="A5:D5"/>
  </mergeCells>
  <hyperlinks>
    <hyperlink ref="A1" location="INDICE!A1" display="Volver al indice" xr:uid="{00000000-0004-0000-09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H51"/>
  <sheetViews>
    <sheetView showGridLines="0" topLeftCell="K5" zoomScale="80" zoomScaleNormal="80" workbookViewId="0">
      <selection activeCell="J4" sqref="J4"/>
    </sheetView>
  </sheetViews>
  <sheetFormatPr baseColWidth="10" defaultColWidth="11.44140625" defaultRowHeight="14.4" x14ac:dyDescent="0.3"/>
  <cols>
    <col min="1" max="1" width="16" customWidth="1"/>
    <col min="2" max="2" width="57" style="95" customWidth="1"/>
    <col min="3" max="3" width="10.44140625" customWidth="1"/>
    <col min="4" max="4" width="10.5546875" customWidth="1"/>
    <col min="5" max="6" width="11.44140625" customWidth="1"/>
    <col min="7" max="7" width="9.88671875" customWidth="1"/>
    <col min="8" max="10" width="9.109375" customWidth="1"/>
    <col min="11" max="26" width="10.109375" customWidth="1"/>
    <col min="27" max="42" width="11.44140625" customWidth="1"/>
    <col min="48" max="48" width="14.5546875" customWidth="1"/>
    <col min="49" max="49" width="12.88671875" customWidth="1"/>
    <col min="50" max="50" width="14.5546875" customWidth="1"/>
  </cols>
  <sheetData>
    <row r="1" spans="1:34" x14ac:dyDescent="0.3">
      <c r="A1" s="1" t="s">
        <v>10</v>
      </c>
      <c r="B1" s="94"/>
    </row>
    <row r="3" spans="1:34" ht="29.4" customHeight="1" thickBot="1" x14ac:dyDescent="0.35">
      <c r="A3" s="754" t="s">
        <v>72</v>
      </c>
      <c r="B3" s="754"/>
      <c r="C3" s="754"/>
    </row>
    <row r="4" spans="1:34" ht="19.5" customHeight="1" x14ac:dyDescent="0.3">
      <c r="A4" s="47"/>
    </row>
    <row r="5" spans="1:34" ht="27" customHeight="1" x14ac:dyDescent="0.3">
      <c r="A5" s="756" t="s">
        <v>55</v>
      </c>
      <c r="B5" s="701" t="s">
        <v>69</v>
      </c>
      <c r="C5" s="701"/>
      <c r="D5" s="701"/>
      <c r="E5" s="701"/>
      <c r="F5" s="701"/>
    </row>
    <row r="6" spans="1:34" ht="30" customHeight="1" x14ac:dyDescent="0.3">
      <c r="A6" s="757" t="s">
        <v>58</v>
      </c>
      <c r="B6" s="701" t="s">
        <v>70</v>
      </c>
      <c r="C6" s="701"/>
      <c r="D6" s="701"/>
      <c r="E6" s="701"/>
      <c r="F6" s="701"/>
    </row>
    <row r="7" spans="1:34" ht="24" customHeight="1" x14ac:dyDescent="0.3">
      <c r="A7" s="757" t="s">
        <v>59</v>
      </c>
      <c r="B7" s="701" t="s">
        <v>71</v>
      </c>
      <c r="C7" s="701"/>
      <c r="D7" s="701"/>
      <c r="E7" s="701"/>
      <c r="F7" s="701"/>
    </row>
    <row r="8" spans="1:34" x14ac:dyDescent="0.3">
      <c r="C8" s="95"/>
    </row>
    <row r="9" spans="1:34" ht="25.8" customHeight="1" thickBot="1" x14ac:dyDescent="0.35">
      <c r="C9" s="663" t="s">
        <v>193</v>
      </c>
      <c r="D9" s="663"/>
      <c r="E9" s="663"/>
      <c r="F9" s="663"/>
      <c r="G9" s="663"/>
      <c r="H9" s="663"/>
      <c r="I9" s="663"/>
      <c r="J9" s="663"/>
      <c r="K9" s="663" t="s">
        <v>133</v>
      </c>
      <c r="L9" s="663"/>
      <c r="M9" s="663"/>
      <c r="N9" s="663"/>
      <c r="O9" s="663"/>
      <c r="P9" s="663"/>
      <c r="Q9" s="663"/>
      <c r="R9" s="663"/>
      <c r="S9" s="664" t="s">
        <v>132</v>
      </c>
      <c r="T9" s="664"/>
      <c r="U9" s="664"/>
      <c r="V9" s="664"/>
      <c r="W9" s="664"/>
      <c r="X9" s="664"/>
      <c r="Y9" s="664"/>
      <c r="Z9" s="664"/>
      <c r="AA9" s="663" t="s">
        <v>121</v>
      </c>
      <c r="AB9" s="663"/>
      <c r="AC9" s="663"/>
      <c r="AD9" s="663"/>
      <c r="AE9" s="663"/>
      <c r="AF9" s="663"/>
      <c r="AG9" s="663"/>
      <c r="AH9" s="663"/>
    </row>
    <row r="10" spans="1:34" ht="55.2" x14ac:dyDescent="0.3">
      <c r="B10" s="96"/>
      <c r="C10" s="374" t="s">
        <v>76</v>
      </c>
      <c r="D10" s="378" t="s">
        <v>77</v>
      </c>
      <c r="E10" s="378" t="s">
        <v>170</v>
      </c>
      <c r="F10" s="378" t="s">
        <v>74</v>
      </c>
      <c r="G10" s="378" t="s">
        <v>75</v>
      </c>
      <c r="H10" s="379" t="s">
        <v>55</v>
      </c>
      <c r="I10" s="379" t="s">
        <v>58</v>
      </c>
      <c r="J10" s="379" t="s">
        <v>59</v>
      </c>
      <c r="K10" s="374" t="s">
        <v>76</v>
      </c>
      <c r="L10" s="378" t="s">
        <v>77</v>
      </c>
      <c r="M10" s="378" t="s">
        <v>170</v>
      </c>
      <c r="N10" s="378" t="s">
        <v>74</v>
      </c>
      <c r="O10" s="378" t="s">
        <v>75</v>
      </c>
      <c r="P10" s="379" t="s">
        <v>55</v>
      </c>
      <c r="Q10" s="379" t="s">
        <v>58</v>
      </c>
      <c r="R10" s="379" t="s">
        <v>59</v>
      </c>
      <c r="S10" s="403" t="s">
        <v>76</v>
      </c>
      <c r="T10" s="378" t="s">
        <v>77</v>
      </c>
      <c r="U10" s="378" t="s">
        <v>73</v>
      </c>
      <c r="V10" s="378" t="s">
        <v>74</v>
      </c>
      <c r="W10" s="378" t="s">
        <v>75</v>
      </c>
      <c r="X10" s="379" t="s">
        <v>55</v>
      </c>
      <c r="Y10" s="379" t="s">
        <v>58</v>
      </c>
      <c r="Z10" s="379" t="s">
        <v>59</v>
      </c>
      <c r="AA10" s="403" t="s">
        <v>76</v>
      </c>
      <c r="AB10" s="378" t="s">
        <v>77</v>
      </c>
      <c r="AC10" s="378" t="s">
        <v>73</v>
      </c>
      <c r="AD10" s="378" t="s">
        <v>74</v>
      </c>
      <c r="AE10" s="378" t="s">
        <v>75</v>
      </c>
      <c r="AF10" s="379" t="s">
        <v>55</v>
      </c>
      <c r="AG10" s="379" t="s">
        <v>58</v>
      </c>
      <c r="AH10" s="407" t="s">
        <v>59</v>
      </c>
    </row>
    <row r="11" spans="1:34" ht="16.8" customHeight="1" x14ac:dyDescent="0.3">
      <c r="B11" s="174" t="s">
        <v>148</v>
      </c>
      <c r="C11" s="445"/>
      <c r="D11" s="445"/>
      <c r="E11" s="445"/>
      <c r="F11" s="445"/>
      <c r="G11" s="445"/>
      <c r="H11" s="445"/>
      <c r="I11" s="445"/>
      <c r="J11" s="445"/>
      <c r="K11" s="175"/>
      <c r="L11" s="175"/>
      <c r="M11" s="176"/>
      <c r="N11" s="176"/>
      <c r="O11" s="176"/>
      <c r="P11" s="177"/>
      <c r="Q11" s="178"/>
      <c r="R11" s="178"/>
      <c r="S11" s="404"/>
      <c r="T11" s="364"/>
      <c r="U11" s="365"/>
      <c r="V11" s="365"/>
      <c r="W11" s="365"/>
      <c r="X11" s="366"/>
      <c r="Y11" s="367"/>
      <c r="Z11" s="367"/>
      <c r="AA11" s="404"/>
      <c r="AB11" s="364"/>
      <c r="AC11" s="365"/>
      <c r="AD11" s="365"/>
      <c r="AE11" s="365"/>
      <c r="AF11" s="366"/>
      <c r="AG11" s="367"/>
      <c r="AH11" s="368"/>
    </row>
    <row r="12" spans="1:34" ht="16.8" customHeight="1" x14ac:dyDescent="0.3">
      <c r="B12" s="98" t="s">
        <v>35</v>
      </c>
      <c r="C12" s="363"/>
      <c r="D12" s="380"/>
      <c r="E12" s="381"/>
      <c r="F12" s="381"/>
      <c r="G12" s="381"/>
      <c r="H12" s="382"/>
      <c r="I12" s="383"/>
      <c r="J12" s="384"/>
      <c r="K12" s="363"/>
      <c r="L12" s="380">
        <v>102</v>
      </c>
      <c r="M12" s="381"/>
      <c r="N12" s="381">
        <v>69</v>
      </c>
      <c r="O12" s="381"/>
      <c r="P12" s="382" t="s">
        <v>136</v>
      </c>
      <c r="Q12" s="383" t="s">
        <v>136</v>
      </c>
      <c r="R12" s="384">
        <f>O12</f>
        <v>0</v>
      </c>
      <c r="S12" s="359">
        <v>43</v>
      </c>
      <c r="T12" s="385">
        <v>35</v>
      </c>
      <c r="U12" s="386">
        <v>91</v>
      </c>
      <c r="V12" s="386">
        <v>33</v>
      </c>
      <c r="W12" s="381">
        <v>0</v>
      </c>
      <c r="X12" s="387">
        <f>(T12/S12)</f>
        <v>0.81395348837209303</v>
      </c>
      <c r="Y12" s="388">
        <f>(V12/U12)</f>
        <v>0.36263736263736263</v>
      </c>
      <c r="Z12" s="389">
        <f>W12</f>
        <v>0</v>
      </c>
      <c r="AA12" s="359">
        <v>43</v>
      </c>
      <c r="AB12" s="385">
        <v>36</v>
      </c>
      <c r="AC12" s="386">
        <v>98</v>
      </c>
      <c r="AD12" s="386">
        <v>51</v>
      </c>
      <c r="AE12" s="381">
        <v>0</v>
      </c>
      <c r="AF12" s="390">
        <f>(AB12/AA12)</f>
        <v>0.83720930232558144</v>
      </c>
      <c r="AG12" s="391">
        <f>(AD12/AC12)</f>
        <v>0.52040816326530615</v>
      </c>
      <c r="AH12" s="408">
        <f>AE12</f>
        <v>0</v>
      </c>
    </row>
    <row r="13" spans="1:34" ht="16.8" customHeight="1" x14ac:dyDescent="0.3">
      <c r="B13" s="99" t="s">
        <v>30</v>
      </c>
      <c r="C13" s="362"/>
      <c r="D13" s="392"/>
      <c r="E13" s="160"/>
      <c r="F13" s="160"/>
      <c r="G13" s="160"/>
      <c r="H13" s="393"/>
      <c r="I13" s="383"/>
      <c r="J13" s="384"/>
      <c r="K13" s="362"/>
      <c r="L13" s="392">
        <v>47</v>
      </c>
      <c r="M13" s="160"/>
      <c r="N13" s="160">
        <v>36</v>
      </c>
      <c r="O13" s="160"/>
      <c r="P13" s="393" t="s">
        <v>136</v>
      </c>
      <c r="Q13" s="383" t="s">
        <v>136</v>
      </c>
      <c r="R13" s="384">
        <f t="shared" ref="R13:R17" si="0">O13</f>
        <v>0</v>
      </c>
      <c r="S13" s="356">
        <v>41</v>
      </c>
      <c r="T13" s="394">
        <v>37</v>
      </c>
      <c r="U13" s="160">
        <v>53</v>
      </c>
      <c r="V13" s="160">
        <v>17</v>
      </c>
      <c r="W13" s="160">
        <v>0</v>
      </c>
      <c r="X13" s="387">
        <f t="shared" ref="X13:X17" si="1">(T13/S13)</f>
        <v>0.90243902439024393</v>
      </c>
      <c r="Y13" s="388">
        <f t="shared" ref="Y13:Y17" si="2">(V13/U13)</f>
        <v>0.32075471698113206</v>
      </c>
      <c r="Z13" s="389">
        <f t="shared" ref="Z13:Z17" si="3">W13</f>
        <v>0</v>
      </c>
      <c r="AA13" s="356">
        <v>41</v>
      </c>
      <c r="AB13" s="394">
        <v>33</v>
      </c>
      <c r="AC13" s="160">
        <v>52</v>
      </c>
      <c r="AD13" s="160">
        <v>29</v>
      </c>
      <c r="AE13" s="160">
        <v>0</v>
      </c>
      <c r="AF13" s="390">
        <f t="shared" ref="AF13:AF17" si="4">(AB13/AA13)</f>
        <v>0.80487804878048785</v>
      </c>
      <c r="AG13" s="391">
        <f t="shared" ref="AG13:AG17" si="5">(AD13/AC13)</f>
        <v>0.55769230769230771</v>
      </c>
      <c r="AH13" s="408">
        <f t="shared" ref="AH13:AH17" si="6">AE13</f>
        <v>0</v>
      </c>
    </row>
    <row r="14" spans="1:34" ht="16.8" customHeight="1" x14ac:dyDescent="0.3">
      <c r="B14" s="99" t="s">
        <v>31</v>
      </c>
      <c r="C14" s="362"/>
      <c r="D14" s="392"/>
      <c r="E14" s="160"/>
      <c r="F14" s="160"/>
      <c r="G14" s="160"/>
      <c r="H14" s="393"/>
      <c r="I14" s="383"/>
      <c r="J14" s="384"/>
      <c r="K14" s="362"/>
      <c r="L14" s="392">
        <v>50</v>
      </c>
      <c r="M14" s="160"/>
      <c r="N14" s="160">
        <v>37</v>
      </c>
      <c r="O14" s="160"/>
      <c r="P14" s="393" t="s">
        <v>136</v>
      </c>
      <c r="Q14" s="383" t="s">
        <v>136</v>
      </c>
      <c r="R14" s="384">
        <f t="shared" si="0"/>
        <v>0</v>
      </c>
      <c r="S14" s="356">
        <v>42</v>
      </c>
      <c r="T14" s="394">
        <v>36</v>
      </c>
      <c r="U14" s="160">
        <v>58</v>
      </c>
      <c r="V14" s="160">
        <v>21</v>
      </c>
      <c r="W14" s="160">
        <v>0</v>
      </c>
      <c r="X14" s="387">
        <f t="shared" si="1"/>
        <v>0.8571428571428571</v>
      </c>
      <c r="Y14" s="388">
        <f t="shared" si="2"/>
        <v>0.36206896551724138</v>
      </c>
      <c r="Z14" s="389">
        <f t="shared" si="3"/>
        <v>0</v>
      </c>
      <c r="AA14" s="356">
        <v>42</v>
      </c>
      <c r="AB14" s="394">
        <v>35</v>
      </c>
      <c r="AC14" s="160">
        <v>57</v>
      </c>
      <c r="AD14" s="160">
        <v>25</v>
      </c>
      <c r="AE14" s="160">
        <v>0</v>
      </c>
      <c r="AF14" s="390">
        <f t="shared" si="4"/>
        <v>0.83333333333333337</v>
      </c>
      <c r="AG14" s="391">
        <f t="shared" si="5"/>
        <v>0.43859649122807015</v>
      </c>
      <c r="AH14" s="408">
        <f t="shared" si="6"/>
        <v>0</v>
      </c>
    </row>
    <row r="15" spans="1:34" ht="16.8" customHeight="1" x14ac:dyDescent="0.3">
      <c r="B15" s="99" t="s">
        <v>32</v>
      </c>
      <c r="C15" s="362"/>
      <c r="D15" s="392"/>
      <c r="E15" s="160"/>
      <c r="F15" s="160"/>
      <c r="G15" s="160"/>
      <c r="H15" s="393"/>
      <c r="I15" s="383"/>
      <c r="J15" s="384"/>
      <c r="K15" s="362"/>
      <c r="L15" s="392">
        <v>29</v>
      </c>
      <c r="M15" s="160"/>
      <c r="N15" s="160">
        <v>28</v>
      </c>
      <c r="O15" s="160"/>
      <c r="P15" s="393" t="s">
        <v>136</v>
      </c>
      <c r="Q15" s="383" t="s">
        <v>136</v>
      </c>
      <c r="R15" s="384">
        <f t="shared" si="0"/>
        <v>0</v>
      </c>
      <c r="S15" s="356">
        <v>47</v>
      </c>
      <c r="T15" s="394">
        <v>38</v>
      </c>
      <c r="U15" s="160">
        <v>55</v>
      </c>
      <c r="V15" s="160">
        <v>24</v>
      </c>
      <c r="W15" s="160">
        <v>0</v>
      </c>
      <c r="X15" s="387">
        <f t="shared" si="1"/>
        <v>0.80851063829787229</v>
      </c>
      <c r="Y15" s="388">
        <f t="shared" si="2"/>
        <v>0.43636363636363634</v>
      </c>
      <c r="Z15" s="389">
        <f t="shared" si="3"/>
        <v>0</v>
      </c>
      <c r="AA15" s="356">
        <v>47</v>
      </c>
      <c r="AB15" s="394">
        <v>41</v>
      </c>
      <c r="AC15" s="160">
        <v>52</v>
      </c>
      <c r="AD15" s="160">
        <v>23</v>
      </c>
      <c r="AE15" s="160">
        <v>0</v>
      </c>
      <c r="AF15" s="390">
        <f t="shared" si="4"/>
        <v>0.87234042553191493</v>
      </c>
      <c r="AG15" s="391">
        <f t="shared" si="5"/>
        <v>0.44230769230769229</v>
      </c>
      <c r="AH15" s="408">
        <f t="shared" si="6"/>
        <v>0</v>
      </c>
    </row>
    <row r="16" spans="1:34" ht="16.8" customHeight="1" x14ac:dyDescent="0.3">
      <c r="B16" s="99" t="s">
        <v>33</v>
      </c>
      <c r="C16" s="362"/>
      <c r="D16" s="392"/>
      <c r="E16" s="160"/>
      <c r="F16" s="160"/>
      <c r="G16" s="160"/>
      <c r="H16" s="393"/>
      <c r="I16" s="383"/>
      <c r="J16" s="384"/>
      <c r="K16" s="362"/>
      <c r="L16" s="392">
        <v>58</v>
      </c>
      <c r="M16" s="160"/>
      <c r="N16" s="160">
        <v>54</v>
      </c>
      <c r="O16" s="160"/>
      <c r="P16" s="393" t="s">
        <v>136</v>
      </c>
      <c r="Q16" s="383" t="s">
        <v>136</v>
      </c>
      <c r="R16" s="384">
        <f t="shared" si="0"/>
        <v>0</v>
      </c>
      <c r="S16" s="356">
        <v>56</v>
      </c>
      <c r="T16" s="394">
        <v>42</v>
      </c>
      <c r="U16" s="160">
        <v>65</v>
      </c>
      <c r="V16" s="160">
        <v>32</v>
      </c>
      <c r="W16" s="160">
        <v>0</v>
      </c>
      <c r="X16" s="387">
        <f t="shared" si="1"/>
        <v>0.75</v>
      </c>
      <c r="Y16" s="388">
        <f t="shared" si="2"/>
        <v>0.49230769230769234</v>
      </c>
      <c r="Z16" s="389">
        <f t="shared" si="3"/>
        <v>0</v>
      </c>
      <c r="AA16" s="356">
        <v>56</v>
      </c>
      <c r="AB16" s="394">
        <v>45</v>
      </c>
      <c r="AC16" s="160">
        <v>67</v>
      </c>
      <c r="AD16" s="160">
        <v>29</v>
      </c>
      <c r="AE16" s="160">
        <v>0</v>
      </c>
      <c r="AF16" s="390">
        <f t="shared" si="4"/>
        <v>0.8035714285714286</v>
      </c>
      <c r="AG16" s="391">
        <f t="shared" si="5"/>
        <v>0.43283582089552236</v>
      </c>
      <c r="AH16" s="408">
        <f t="shared" si="6"/>
        <v>0</v>
      </c>
    </row>
    <row r="17" spans="2:34" ht="16.8" customHeight="1" x14ac:dyDescent="0.3">
      <c r="B17" s="100" t="s">
        <v>34</v>
      </c>
      <c r="C17" s="362"/>
      <c r="D17" s="392"/>
      <c r="E17" s="160"/>
      <c r="F17" s="160"/>
      <c r="G17" s="160"/>
      <c r="H17" s="395"/>
      <c r="I17" s="383"/>
      <c r="J17" s="384"/>
      <c r="K17" s="362"/>
      <c r="L17" s="392">
        <v>50</v>
      </c>
      <c r="M17" s="160"/>
      <c r="N17" s="160">
        <v>42</v>
      </c>
      <c r="O17" s="160"/>
      <c r="P17" s="395" t="s">
        <v>136</v>
      </c>
      <c r="Q17" s="383" t="s">
        <v>136</v>
      </c>
      <c r="R17" s="384">
        <f t="shared" si="0"/>
        <v>0</v>
      </c>
      <c r="S17" s="356">
        <v>47</v>
      </c>
      <c r="T17" s="394">
        <v>41</v>
      </c>
      <c r="U17" s="257">
        <v>55</v>
      </c>
      <c r="V17" s="257">
        <v>28</v>
      </c>
      <c r="W17" s="160">
        <v>0</v>
      </c>
      <c r="X17" s="387">
        <f t="shared" si="1"/>
        <v>0.87234042553191493</v>
      </c>
      <c r="Y17" s="388">
        <f t="shared" si="2"/>
        <v>0.50909090909090904</v>
      </c>
      <c r="Z17" s="389">
        <f t="shared" si="3"/>
        <v>0</v>
      </c>
      <c r="AA17" s="356">
        <v>47</v>
      </c>
      <c r="AB17" s="394">
        <v>38</v>
      </c>
      <c r="AC17" s="257">
        <v>72</v>
      </c>
      <c r="AD17" s="257">
        <v>30</v>
      </c>
      <c r="AE17" s="160">
        <v>0</v>
      </c>
      <c r="AF17" s="390">
        <f t="shared" si="4"/>
        <v>0.80851063829787229</v>
      </c>
      <c r="AG17" s="391">
        <f t="shared" si="5"/>
        <v>0.41666666666666669</v>
      </c>
      <c r="AH17" s="408">
        <f t="shared" si="6"/>
        <v>0</v>
      </c>
    </row>
    <row r="18" spans="2:34" ht="16.8" customHeight="1" x14ac:dyDescent="0.3">
      <c r="B18" s="142" t="s">
        <v>27</v>
      </c>
      <c r="C18" s="375"/>
      <c r="D18" s="396"/>
      <c r="E18" s="396"/>
      <c r="F18" s="396"/>
      <c r="G18" s="396"/>
      <c r="H18" s="397"/>
      <c r="I18" s="398"/>
      <c r="J18" s="399"/>
      <c r="K18" s="375">
        <f>K12+K13+K14+K15+K16+K17</f>
        <v>0</v>
      </c>
      <c r="L18" s="396">
        <f>L12+L13+L14+L15+L16+L17</f>
        <v>336</v>
      </c>
      <c r="M18" s="396">
        <f>M12+M13+M14+M15+M16+M17</f>
        <v>0</v>
      </c>
      <c r="N18" s="396">
        <f t="shared" ref="N18:O18" si="7">N12+N13+N14+N15+N16+N17</f>
        <v>266</v>
      </c>
      <c r="O18" s="396">
        <f t="shared" si="7"/>
        <v>0</v>
      </c>
      <c r="P18" s="397" t="s">
        <v>136</v>
      </c>
      <c r="Q18" s="398">
        <v>1</v>
      </c>
      <c r="R18" s="399">
        <v>0</v>
      </c>
      <c r="S18" s="377">
        <f>S12+S13+S14+S15+S16+S17</f>
        <v>276</v>
      </c>
      <c r="T18" s="402">
        <f>T12+T13+T14+T15+T16+T17</f>
        <v>229</v>
      </c>
      <c r="U18" s="402">
        <f>U12+U13+U14+U15+U16+U17</f>
        <v>377</v>
      </c>
      <c r="V18" s="402">
        <f t="shared" ref="V18:W18" si="8">V12+V13+V14+V15+V16+V17</f>
        <v>155</v>
      </c>
      <c r="W18" s="402">
        <f t="shared" si="8"/>
        <v>0</v>
      </c>
      <c r="X18" s="416"/>
      <c r="Y18" s="178"/>
      <c r="Z18" s="178"/>
      <c r="AA18" s="377">
        <f>AA12+AA13+AA14+AA15+AA16+AA17</f>
        <v>276</v>
      </c>
      <c r="AB18" s="402">
        <f>AB12+AB13+AB14+AB15+AB16+AB17</f>
        <v>228</v>
      </c>
      <c r="AC18" s="402">
        <f>AC12+AC13+AC14+AC15+AC16+AC17</f>
        <v>398</v>
      </c>
      <c r="AD18" s="402">
        <f t="shared" ref="AD18:AE18" si="9">AD12+AD13+AD14+AD15+AD16+AD17</f>
        <v>187</v>
      </c>
      <c r="AE18" s="402">
        <f t="shared" si="9"/>
        <v>0</v>
      </c>
      <c r="AF18" s="416"/>
      <c r="AG18" s="414"/>
      <c r="AH18" s="415"/>
    </row>
    <row r="19" spans="2:34" ht="16.8" customHeight="1" x14ac:dyDescent="0.3">
      <c r="B19" s="102"/>
      <c r="C19" s="139"/>
      <c r="D19" s="139"/>
      <c r="E19" s="139"/>
      <c r="F19" s="139"/>
      <c r="G19" s="139"/>
      <c r="H19" s="18"/>
      <c r="I19" s="400"/>
      <c r="K19" s="139"/>
      <c r="L19" s="139"/>
      <c r="M19" s="139"/>
      <c r="N19" s="139"/>
      <c r="O19" s="139"/>
      <c r="P19" s="18"/>
      <c r="Q19" s="400"/>
      <c r="S19" s="405"/>
      <c r="T19" s="16"/>
      <c r="U19" s="17"/>
      <c r="V19" s="17"/>
      <c r="W19" s="17"/>
      <c r="X19" s="18"/>
      <c r="AA19" s="335"/>
      <c r="AB19" s="17"/>
      <c r="AC19" s="17"/>
      <c r="AD19" s="17"/>
      <c r="AE19" s="17"/>
      <c r="AF19" s="18"/>
      <c r="AG19" s="48"/>
      <c r="AH19" s="409"/>
    </row>
    <row r="20" spans="2:34" ht="16.8" customHeight="1" x14ac:dyDescent="0.3">
      <c r="B20" s="179" t="s">
        <v>151</v>
      </c>
      <c r="C20" s="180"/>
      <c r="D20" s="180"/>
      <c r="E20" s="181"/>
      <c r="F20" s="181"/>
      <c r="G20" s="181"/>
      <c r="H20" s="182"/>
      <c r="I20" s="183"/>
      <c r="J20" s="178"/>
      <c r="K20" s="180"/>
      <c r="L20" s="180"/>
      <c r="M20" s="181"/>
      <c r="N20" s="181"/>
      <c r="O20" s="181"/>
      <c r="P20" s="182"/>
      <c r="Q20" s="183"/>
      <c r="R20" s="178"/>
      <c r="S20" s="410"/>
      <c r="T20" s="411"/>
      <c r="U20" s="182"/>
      <c r="V20" s="182"/>
      <c r="W20" s="182"/>
      <c r="X20" s="182"/>
      <c r="Y20" s="178"/>
      <c r="Z20" s="178"/>
      <c r="AA20" s="412"/>
      <c r="AB20" s="413"/>
      <c r="AC20" s="182"/>
      <c r="AD20" s="182"/>
      <c r="AE20" s="182"/>
      <c r="AF20" s="182"/>
      <c r="AG20" s="414"/>
      <c r="AH20" s="415"/>
    </row>
    <row r="21" spans="2:34" ht="16.8" customHeight="1" x14ac:dyDescent="0.3">
      <c r="B21" s="104" t="s">
        <v>155</v>
      </c>
      <c r="C21" s="363"/>
      <c r="D21" s="380"/>
      <c r="E21" s="381"/>
      <c r="F21" s="381"/>
      <c r="G21" s="381"/>
      <c r="H21" s="393"/>
      <c r="I21" s="383"/>
      <c r="J21" s="384"/>
      <c r="K21" s="363"/>
      <c r="L21" s="380">
        <v>7</v>
      </c>
      <c r="M21" s="381"/>
      <c r="N21" s="381">
        <v>7</v>
      </c>
      <c r="O21" s="381"/>
      <c r="P21" s="393" t="s">
        <v>136</v>
      </c>
      <c r="Q21" s="383" t="s">
        <v>136</v>
      </c>
      <c r="R21" s="384">
        <f>O21</f>
        <v>0</v>
      </c>
      <c r="S21" s="359">
        <v>14</v>
      </c>
      <c r="T21" s="385">
        <v>14</v>
      </c>
      <c r="U21" s="386">
        <v>15</v>
      </c>
      <c r="V21" s="386">
        <v>9</v>
      </c>
      <c r="W21" s="381">
        <v>0</v>
      </c>
      <c r="X21" s="387">
        <f t="shared" ref="X21:X24" si="10">(T21/S21)</f>
        <v>1</v>
      </c>
      <c r="Y21" s="388">
        <f>(V21/U21)</f>
        <v>0.6</v>
      </c>
      <c r="Z21" s="389">
        <f>W21</f>
        <v>0</v>
      </c>
      <c r="AA21" s="359">
        <v>14</v>
      </c>
      <c r="AB21" s="385">
        <v>13</v>
      </c>
      <c r="AC21" s="386">
        <v>15</v>
      </c>
      <c r="AD21" s="386">
        <v>9</v>
      </c>
      <c r="AE21" s="381">
        <v>0</v>
      </c>
      <c r="AF21" s="390">
        <f t="shared" ref="AF21:AF24" si="11">(AB21/AA21)</f>
        <v>0.9285714285714286</v>
      </c>
      <c r="AG21" s="391">
        <f>(AD21/AC21)</f>
        <v>0.6</v>
      </c>
      <c r="AH21" s="408">
        <f>AE21</f>
        <v>0</v>
      </c>
    </row>
    <row r="22" spans="2:34" ht="16.8" customHeight="1" x14ac:dyDescent="0.3">
      <c r="B22" s="100" t="s">
        <v>37</v>
      </c>
      <c r="C22" s="362"/>
      <c r="D22" s="392"/>
      <c r="E22" s="160"/>
      <c r="F22" s="160"/>
      <c r="G22" s="160"/>
      <c r="H22" s="393"/>
      <c r="I22" s="383"/>
      <c r="J22" s="384"/>
      <c r="K22" s="362"/>
      <c r="L22" s="392">
        <v>2</v>
      </c>
      <c r="M22" s="160"/>
      <c r="N22" s="160">
        <v>2</v>
      </c>
      <c r="O22" s="160"/>
      <c r="P22" s="393" t="s">
        <v>136</v>
      </c>
      <c r="Q22" s="383" t="s">
        <v>136</v>
      </c>
      <c r="R22" s="384">
        <f t="shared" ref="R22:R24" si="12">O22</f>
        <v>0</v>
      </c>
      <c r="S22" s="356">
        <v>16</v>
      </c>
      <c r="T22" s="394">
        <v>13</v>
      </c>
      <c r="U22" s="257">
        <v>12</v>
      </c>
      <c r="V22" s="257">
        <v>3</v>
      </c>
      <c r="W22" s="257">
        <v>0</v>
      </c>
      <c r="X22" s="387">
        <f t="shared" si="10"/>
        <v>0.8125</v>
      </c>
      <c r="Y22" s="388">
        <f t="shared" ref="Y22:Y24" si="13">(V22/U22)</f>
        <v>0.25</v>
      </c>
      <c r="Z22" s="389">
        <f t="shared" ref="Z22:Z24" si="14">W22</f>
        <v>0</v>
      </c>
      <c r="AA22" s="356">
        <v>16</v>
      </c>
      <c r="AB22" s="394">
        <v>14</v>
      </c>
      <c r="AC22" s="257">
        <v>12</v>
      </c>
      <c r="AD22" s="257">
        <v>7</v>
      </c>
      <c r="AE22" s="257">
        <v>0</v>
      </c>
      <c r="AF22" s="390">
        <f t="shared" si="11"/>
        <v>0.875</v>
      </c>
      <c r="AG22" s="391">
        <f t="shared" ref="AG22:AG24" si="15">(AD22/AC22)</f>
        <v>0.58333333333333337</v>
      </c>
      <c r="AH22" s="408">
        <f t="shared" ref="AH22:AH24" si="16">AE22</f>
        <v>0</v>
      </c>
    </row>
    <row r="23" spans="2:34" ht="16.8" customHeight="1" x14ac:dyDescent="0.3">
      <c r="B23" s="100" t="s">
        <v>156</v>
      </c>
      <c r="C23" s="362"/>
      <c r="D23" s="392"/>
      <c r="E23" s="160"/>
      <c r="F23" s="160"/>
      <c r="G23" s="160"/>
      <c r="H23" s="393"/>
      <c r="I23" s="383"/>
      <c r="J23" s="384"/>
      <c r="K23" s="362"/>
      <c r="L23" s="392">
        <v>9</v>
      </c>
      <c r="M23" s="160"/>
      <c r="N23" s="160">
        <v>4</v>
      </c>
      <c r="O23" s="160"/>
      <c r="P23" s="393" t="s">
        <v>136</v>
      </c>
      <c r="Q23" s="383" t="s">
        <v>136</v>
      </c>
      <c r="R23" s="384">
        <f t="shared" si="12"/>
        <v>0</v>
      </c>
      <c r="S23" s="356">
        <v>13</v>
      </c>
      <c r="T23" s="394">
        <v>10</v>
      </c>
      <c r="U23" s="257">
        <v>8</v>
      </c>
      <c r="V23" s="257">
        <v>5</v>
      </c>
      <c r="W23" s="257">
        <v>0</v>
      </c>
      <c r="X23" s="387">
        <f t="shared" si="10"/>
        <v>0.76923076923076927</v>
      </c>
      <c r="Y23" s="388">
        <f t="shared" si="13"/>
        <v>0.625</v>
      </c>
      <c r="Z23" s="389">
        <f t="shared" si="14"/>
        <v>0</v>
      </c>
      <c r="AA23" s="356">
        <v>13</v>
      </c>
      <c r="AB23" s="394">
        <v>13</v>
      </c>
      <c r="AC23" s="257">
        <v>8</v>
      </c>
      <c r="AD23" s="257">
        <v>7</v>
      </c>
      <c r="AE23" s="257">
        <v>0</v>
      </c>
      <c r="AF23" s="390">
        <f t="shared" si="11"/>
        <v>1</v>
      </c>
      <c r="AG23" s="391">
        <f t="shared" si="15"/>
        <v>0.875</v>
      </c>
      <c r="AH23" s="408">
        <f t="shared" si="16"/>
        <v>0</v>
      </c>
    </row>
    <row r="24" spans="2:34" ht="16.8" customHeight="1" x14ac:dyDescent="0.3">
      <c r="B24" s="100" t="s">
        <v>157</v>
      </c>
      <c r="C24" s="362"/>
      <c r="D24" s="392"/>
      <c r="E24" s="160"/>
      <c r="F24" s="160"/>
      <c r="G24" s="160"/>
      <c r="H24" s="395"/>
      <c r="I24" s="383"/>
      <c r="J24" s="384"/>
      <c r="K24" s="362"/>
      <c r="L24" s="392">
        <v>6</v>
      </c>
      <c r="M24" s="160"/>
      <c r="N24" s="160">
        <v>5</v>
      </c>
      <c r="O24" s="160"/>
      <c r="P24" s="395" t="s">
        <v>136</v>
      </c>
      <c r="Q24" s="383" t="s">
        <v>136</v>
      </c>
      <c r="R24" s="384">
        <f t="shared" si="12"/>
        <v>0</v>
      </c>
      <c r="S24" s="356">
        <v>8</v>
      </c>
      <c r="T24" s="394">
        <v>7</v>
      </c>
      <c r="U24" s="314">
        <v>11</v>
      </c>
      <c r="V24" s="314">
        <v>4</v>
      </c>
      <c r="W24" s="314">
        <v>0</v>
      </c>
      <c r="X24" s="387">
        <f t="shared" si="10"/>
        <v>0.875</v>
      </c>
      <c r="Y24" s="388">
        <f t="shared" si="13"/>
        <v>0.36363636363636365</v>
      </c>
      <c r="Z24" s="389">
        <f t="shared" si="14"/>
        <v>0</v>
      </c>
      <c r="AA24" s="356">
        <v>8</v>
      </c>
      <c r="AB24" s="394">
        <v>8</v>
      </c>
      <c r="AC24" s="314">
        <v>11</v>
      </c>
      <c r="AD24" s="314">
        <v>4</v>
      </c>
      <c r="AE24" s="314">
        <v>0</v>
      </c>
      <c r="AF24" s="390">
        <f t="shared" si="11"/>
        <v>1</v>
      </c>
      <c r="AG24" s="391">
        <f t="shared" si="15"/>
        <v>0.36363636363636365</v>
      </c>
      <c r="AH24" s="408">
        <f t="shared" si="16"/>
        <v>0</v>
      </c>
    </row>
    <row r="25" spans="2:34" ht="16.8" customHeight="1" x14ac:dyDescent="0.3">
      <c r="B25" s="142" t="s">
        <v>29</v>
      </c>
      <c r="C25" s="376"/>
      <c r="D25" s="401"/>
      <c r="E25" s="401"/>
      <c r="F25" s="401"/>
      <c r="G25" s="401"/>
      <c r="H25" s="397"/>
      <c r="I25" s="398"/>
      <c r="J25" s="399"/>
      <c r="K25" s="376">
        <f>K21+K22+K24++K23</f>
        <v>0</v>
      </c>
      <c r="L25" s="401">
        <f t="shared" ref="L25:O25" si="17">L21+L22+L24++L23</f>
        <v>24</v>
      </c>
      <c r="M25" s="401">
        <f t="shared" si="17"/>
        <v>0</v>
      </c>
      <c r="N25" s="401">
        <f t="shared" si="17"/>
        <v>18</v>
      </c>
      <c r="O25" s="401">
        <f t="shared" si="17"/>
        <v>0</v>
      </c>
      <c r="P25" s="397" t="s">
        <v>136</v>
      </c>
      <c r="Q25" s="398">
        <v>1</v>
      </c>
      <c r="R25" s="399">
        <v>0</v>
      </c>
      <c r="S25" s="417">
        <f>S21+S22+S24++S23</f>
        <v>51</v>
      </c>
      <c r="T25" s="399">
        <f t="shared" ref="T25" si="18">T21+T22+T24++T23</f>
        <v>44</v>
      </c>
      <c r="U25" s="399">
        <f t="shared" ref="U25" si="19">U21+U22+U24++U23</f>
        <v>46</v>
      </c>
      <c r="V25" s="399">
        <f t="shared" ref="V25" si="20">V21+V22+V24++V23</f>
        <v>21</v>
      </c>
      <c r="W25" s="399">
        <f t="shared" ref="W25" si="21">W21+W22+W24++W23</f>
        <v>0</v>
      </c>
      <c r="X25" s="397"/>
      <c r="Y25" s="178"/>
      <c r="Z25" s="178"/>
      <c r="AA25" s="417">
        <f>AA21+AA22+AA24++AA23</f>
        <v>51</v>
      </c>
      <c r="AB25" s="399">
        <f t="shared" ref="AB25" si="22">AB21+AB22+AB24++AB23</f>
        <v>48</v>
      </c>
      <c r="AC25" s="399">
        <f t="shared" ref="AC25" si="23">AC21+AC22+AC24++AC23</f>
        <v>46</v>
      </c>
      <c r="AD25" s="399">
        <f t="shared" ref="AD25" si="24">AD21+AD22+AD24++AD23</f>
        <v>27</v>
      </c>
      <c r="AE25" s="399">
        <f t="shared" ref="AE25" si="25">AE21+AE22+AE24++AE23</f>
        <v>0</v>
      </c>
      <c r="AF25" s="397"/>
      <c r="AG25" s="414"/>
      <c r="AH25" s="414"/>
    </row>
    <row r="26" spans="2:34" ht="16.8" customHeight="1" x14ac:dyDescent="0.3">
      <c r="B26" s="96"/>
      <c r="C26" s="141"/>
      <c r="D26" s="141"/>
      <c r="E26" s="141"/>
      <c r="F26" s="141"/>
      <c r="G26" s="141"/>
      <c r="H26" s="22"/>
      <c r="J26" s="48"/>
      <c r="K26" s="141"/>
      <c r="L26" s="141"/>
      <c r="M26" s="141"/>
      <c r="N26" s="141"/>
      <c r="O26" s="141"/>
      <c r="P26" s="22"/>
      <c r="R26" s="48"/>
      <c r="S26" s="339"/>
      <c r="T26" s="8"/>
      <c r="U26" s="8"/>
      <c r="V26" s="8"/>
      <c r="W26" s="8"/>
      <c r="X26" s="22"/>
      <c r="AA26" s="406"/>
      <c r="AB26" s="141"/>
      <c r="AC26" s="141"/>
      <c r="AD26" s="141"/>
      <c r="AE26" s="141"/>
      <c r="AF26" s="80"/>
      <c r="AG26" s="48"/>
      <c r="AH26" s="48"/>
    </row>
    <row r="27" spans="2:34" ht="16.8" customHeight="1" x14ac:dyDescent="0.3">
      <c r="B27" s="144" t="s">
        <v>16</v>
      </c>
      <c r="C27" s="377"/>
      <c r="D27" s="402">
        <f>242+178</f>
        <v>420</v>
      </c>
      <c r="E27" s="402"/>
      <c r="F27" s="402"/>
      <c r="G27" s="402"/>
      <c r="H27" s="397"/>
      <c r="I27" s="398"/>
      <c r="J27" s="399"/>
      <c r="K27" s="377">
        <f>SUM(K18+K25)</f>
        <v>0</v>
      </c>
      <c r="L27" s="402">
        <f>SUM(L18+L25)</f>
        <v>360</v>
      </c>
      <c r="M27" s="402">
        <f>SUM(M18+M25)</f>
        <v>0</v>
      </c>
      <c r="N27" s="402">
        <f>SUM(N18+N25)</f>
        <v>284</v>
      </c>
      <c r="O27" s="402">
        <f>SUM(O18+O25)</f>
        <v>0</v>
      </c>
      <c r="P27" s="397" t="s">
        <v>136</v>
      </c>
      <c r="Q27" s="398">
        <v>1</v>
      </c>
      <c r="R27" s="399">
        <v>0</v>
      </c>
      <c r="S27" s="377">
        <f>SUM(S18+S25)</f>
        <v>327</v>
      </c>
      <c r="T27" s="402">
        <f>SUM(T18+T25)</f>
        <v>273</v>
      </c>
      <c r="U27" s="402">
        <f>SUM(U18+U25)</f>
        <v>423</v>
      </c>
      <c r="V27" s="402">
        <f>SUM(V18+V25)</f>
        <v>176</v>
      </c>
      <c r="W27" s="402">
        <f>SUM(W18+W25)</f>
        <v>0</v>
      </c>
      <c r="X27" s="418"/>
      <c r="Y27" s="419"/>
      <c r="Z27" s="419"/>
      <c r="AA27" s="377">
        <f>SUM(AA18+AA25)</f>
        <v>327</v>
      </c>
      <c r="AB27" s="402">
        <f>SUM(AB18+AB25)</f>
        <v>276</v>
      </c>
      <c r="AC27" s="402">
        <f>SUM(AC18+AC25)</f>
        <v>444</v>
      </c>
      <c r="AD27" s="402">
        <f>SUM(AD18+AD25)</f>
        <v>214</v>
      </c>
      <c r="AE27" s="402">
        <f>SUM(AE18+AE25)</f>
        <v>0</v>
      </c>
      <c r="AF27" s="418"/>
      <c r="AG27" s="420"/>
      <c r="AH27" s="420"/>
    </row>
    <row r="30" spans="2:34" ht="24.6" customHeight="1" x14ac:dyDescent="0.3">
      <c r="C30" s="665" t="s">
        <v>12</v>
      </c>
      <c r="D30" s="665"/>
      <c r="E30" s="665"/>
      <c r="F30" s="665"/>
      <c r="G30" s="665"/>
      <c r="H30" s="665"/>
      <c r="I30" s="665"/>
      <c r="J30" s="665"/>
      <c r="K30" s="666" t="s">
        <v>15</v>
      </c>
      <c r="L30" s="666"/>
      <c r="M30" s="666"/>
      <c r="N30" s="666"/>
      <c r="O30" s="666"/>
      <c r="P30" s="666"/>
      <c r="Q30" s="666"/>
      <c r="R30" s="666"/>
      <c r="S30" s="665" t="s">
        <v>104</v>
      </c>
      <c r="T30" s="665"/>
      <c r="U30" s="665"/>
      <c r="V30" s="665"/>
      <c r="W30" s="665"/>
      <c r="X30" s="665"/>
      <c r="Y30" s="665"/>
      <c r="Z30" s="665"/>
    </row>
    <row r="31" spans="2:34" ht="55.2" x14ac:dyDescent="0.3">
      <c r="B31" s="96"/>
      <c r="C31" s="27" t="s">
        <v>76</v>
      </c>
      <c r="D31" s="27" t="s">
        <v>77</v>
      </c>
      <c r="E31" s="27" t="s">
        <v>73</v>
      </c>
      <c r="F31" s="27" t="s">
        <v>74</v>
      </c>
      <c r="G31" s="27" t="s">
        <v>75</v>
      </c>
      <c r="H31" s="373" t="s">
        <v>55</v>
      </c>
      <c r="I31" s="373" t="s">
        <v>58</v>
      </c>
      <c r="J31" s="373" t="s">
        <v>59</v>
      </c>
      <c r="K31" s="27" t="s">
        <v>76</v>
      </c>
      <c r="L31" s="27" t="s">
        <v>77</v>
      </c>
      <c r="M31" s="27" t="s">
        <v>73</v>
      </c>
      <c r="N31" s="27" t="s">
        <v>74</v>
      </c>
      <c r="O31" s="27" t="s">
        <v>75</v>
      </c>
      <c r="P31" s="143" t="s">
        <v>55</v>
      </c>
      <c r="Q31" s="143" t="s">
        <v>58</v>
      </c>
      <c r="R31" s="143" t="s">
        <v>59</v>
      </c>
      <c r="S31" s="27" t="s">
        <v>76</v>
      </c>
      <c r="T31" s="27" t="s">
        <v>77</v>
      </c>
      <c r="U31" s="27" t="s">
        <v>73</v>
      </c>
      <c r="V31" s="27" t="s">
        <v>74</v>
      </c>
      <c r="W31" s="27" t="s">
        <v>75</v>
      </c>
      <c r="X31" s="373" t="s">
        <v>55</v>
      </c>
      <c r="Y31" s="373" t="s">
        <v>58</v>
      </c>
      <c r="Z31" s="373" t="s">
        <v>59</v>
      </c>
    </row>
    <row r="32" spans="2:34" ht="16.8" customHeight="1" x14ac:dyDescent="0.3">
      <c r="B32" s="97" t="s">
        <v>26</v>
      </c>
      <c r="C32" s="49"/>
      <c r="D32" s="49"/>
      <c r="E32" s="37"/>
      <c r="F32" s="37"/>
      <c r="G32" s="37"/>
      <c r="H32" s="38"/>
      <c r="I32" s="28"/>
      <c r="J32" s="29"/>
      <c r="K32" s="49"/>
      <c r="L32" s="49"/>
      <c r="M32" s="37"/>
      <c r="N32" s="37"/>
      <c r="O32" s="37"/>
      <c r="P32" s="38"/>
      <c r="Q32" s="28"/>
      <c r="R32" s="29"/>
      <c r="S32" s="49"/>
      <c r="T32" s="49"/>
      <c r="U32" s="37"/>
      <c r="V32" s="37"/>
      <c r="W32" s="37"/>
      <c r="X32" s="38"/>
      <c r="Y32" s="28"/>
      <c r="Z32" s="29"/>
    </row>
    <row r="33" spans="2:26" ht="16.8" customHeight="1" x14ac:dyDescent="0.3">
      <c r="B33" s="98" t="s">
        <v>35</v>
      </c>
      <c r="C33" s="354">
        <v>43</v>
      </c>
      <c r="D33" s="354">
        <v>35</v>
      </c>
      <c r="E33" s="39">
        <v>94</v>
      </c>
      <c r="F33" s="39">
        <v>32</v>
      </c>
      <c r="G33" s="85">
        <v>0</v>
      </c>
      <c r="H33" s="117">
        <f>(D33/C33)</f>
        <v>0.81395348837209303</v>
      </c>
      <c r="I33" s="358">
        <f>(F33/E33)</f>
        <v>0.34042553191489361</v>
      </c>
      <c r="J33" s="357">
        <f>G33</f>
        <v>0</v>
      </c>
      <c r="K33" s="354">
        <v>43</v>
      </c>
      <c r="L33" s="354">
        <v>36</v>
      </c>
      <c r="M33" s="39">
        <v>98</v>
      </c>
      <c r="N33" s="39">
        <v>72</v>
      </c>
      <c r="O33" s="85">
        <v>0</v>
      </c>
      <c r="P33" s="118">
        <f>(L33/K33)</f>
        <v>0.83720930232558144</v>
      </c>
      <c r="Q33" s="369">
        <f>(N33/M33)</f>
        <v>0.73469387755102045</v>
      </c>
      <c r="R33" s="75">
        <f>O33</f>
        <v>0</v>
      </c>
      <c r="S33" s="354"/>
      <c r="T33" s="354"/>
      <c r="U33" s="39"/>
      <c r="V33" s="40"/>
      <c r="W33" s="40"/>
      <c r="X33" s="77"/>
      <c r="Y33" s="357"/>
      <c r="Z33" s="357"/>
    </row>
    <row r="34" spans="2:26" ht="16.8" customHeight="1" x14ac:dyDescent="0.3">
      <c r="B34" s="99" t="s">
        <v>30</v>
      </c>
      <c r="C34" s="355">
        <v>41</v>
      </c>
      <c r="D34" s="355">
        <v>37</v>
      </c>
      <c r="E34" s="82">
        <v>54</v>
      </c>
      <c r="F34" s="82">
        <v>15</v>
      </c>
      <c r="G34" s="82">
        <v>0</v>
      </c>
      <c r="H34" s="117">
        <f t="shared" ref="H34:H38" si="26">(D34/C34)</f>
        <v>0.90243902439024393</v>
      </c>
      <c r="I34" s="358">
        <f t="shared" ref="I34:I38" si="27">(F34/E34)</f>
        <v>0.27777777777777779</v>
      </c>
      <c r="J34" s="357">
        <f t="shared" ref="J34:J38" si="28">G34</f>
        <v>0</v>
      </c>
      <c r="K34" s="355">
        <v>41</v>
      </c>
      <c r="L34" s="355">
        <v>33</v>
      </c>
      <c r="M34" s="82">
        <v>52</v>
      </c>
      <c r="N34" s="82">
        <v>30</v>
      </c>
      <c r="O34" s="82">
        <v>0</v>
      </c>
      <c r="P34" s="118">
        <f t="shared" ref="P34:P38" si="29">(L34/K34)</f>
        <v>0.80487804878048785</v>
      </c>
      <c r="Q34" s="369">
        <f t="shared" ref="Q34:Q38" si="30">(N34/M34)</f>
        <v>0.57692307692307687</v>
      </c>
      <c r="R34" s="75">
        <f t="shared" ref="R34:R38" si="31">O34</f>
        <v>0</v>
      </c>
      <c r="S34" s="355"/>
      <c r="T34" s="355"/>
      <c r="U34" s="32"/>
      <c r="V34" s="32"/>
      <c r="W34" s="32"/>
      <c r="X34" s="77"/>
      <c r="Y34" s="357"/>
      <c r="Z34" s="357"/>
    </row>
    <row r="35" spans="2:26" ht="16.8" customHeight="1" x14ac:dyDescent="0.3">
      <c r="B35" s="99" t="s">
        <v>31</v>
      </c>
      <c r="C35" s="355">
        <v>42</v>
      </c>
      <c r="D35" s="355">
        <v>36</v>
      </c>
      <c r="E35" s="82">
        <v>58</v>
      </c>
      <c r="F35" s="82">
        <v>21</v>
      </c>
      <c r="G35" s="82">
        <v>0</v>
      </c>
      <c r="H35" s="117">
        <f t="shared" si="26"/>
        <v>0.8571428571428571</v>
      </c>
      <c r="I35" s="358">
        <f t="shared" si="27"/>
        <v>0.36206896551724138</v>
      </c>
      <c r="J35" s="357">
        <f t="shared" si="28"/>
        <v>0</v>
      </c>
      <c r="K35" s="355">
        <v>42</v>
      </c>
      <c r="L35" s="355">
        <v>35</v>
      </c>
      <c r="M35" s="82">
        <v>57</v>
      </c>
      <c r="N35" s="82">
        <v>34</v>
      </c>
      <c r="O35" s="82">
        <v>0</v>
      </c>
      <c r="P35" s="118">
        <f t="shared" si="29"/>
        <v>0.83333333333333337</v>
      </c>
      <c r="Q35" s="369">
        <f t="shared" si="30"/>
        <v>0.59649122807017541</v>
      </c>
      <c r="R35" s="75">
        <f t="shared" si="31"/>
        <v>0</v>
      </c>
      <c r="S35" s="355"/>
      <c r="T35" s="355"/>
      <c r="U35" s="32"/>
      <c r="V35" s="32"/>
      <c r="W35" s="32"/>
      <c r="X35" s="77"/>
      <c r="Y35" s="357"/>
      <c r="Z35" s="357"/>
    </row>
    <row r="36" spans="2:26" ht="16.8" customHeight="1" x14ac:dyDescent="0.3">
      <c r="B36" s="99" t="s">
        <v>32</v>
      </c>
      <c r="C36" s="355">
        <v>47</v>
      </c>
      <c r="D36" s="355">
        <v>38</v>
      </c>
      <c r="E36" s="82">
        <v>58</v>
      </c>
      <c r="F36" s="82">
        <v>18</v>
      </c>
      <c r="G36" s="82">
        <v>0</v>
      </c>
      <c r="H36" s="117">
        <f t="shared" si="26"/>
        <v>0.80851063829787229</v>
      </c>
      <c r="I36" s="358">
        <f t="shared" si="27"/>
        <v>0.31034482758620691</v>
      </c>
      <c r="J36" s="357">
        <f t="shared" si="28"/>
        <v>0</v>
      </c>
      <c r="K36" s="355">
        <v>47</v>
      </c>
      <c r="L36" s="355">
        <v>41</v>
      </c>
      <c r="M36" s="82">
        <v>52</v>
      </c>
      <c r="N36" s="82">
        <v>22</v>
      </c>
      <c r="O36" s="82">
        <v>0</v>
      </c>
      <c r="P36" s="118">
        <f t="shared" si="29"/>
        <v>0.87234042553191493</v>
      </c>
      <c r="Q36" s="369">
        <f t="shared" si="30"/>
        <v>0.42307692307692307</v>
      </c>
      <c r="R36" s="75">
        <f t="shared" si="31"/>
        <v>0</v>
      </c>
      <c r="S36" s="355"/>
      <c r="T36" s="355"/>
      <c r="U36" s="32"/>
      <c r="V36" s="32"/>
      <c r="W36" s="32"/>
      <c r="X36" s="77"/>
      <c r="Y36" s="357"/>
      <c r="Z36" s="357"/>
    </row>
    <row r="37" spans="2:26" ht="16.8" customHeight="1" x14ac:dyDescent="0.3">
      <c r="B37" s="99" t="s">
        <v>33</v>
      </c>
      <c r="C37" s="355">
        <v>56</v>
      </c>
      <c r="D37" s="355">
        <v>42</v>
      </c>
      <c r="E37" s="82">
        <v>73</v>
      </c>
      <c r="F37" s="82">
        <v>30</v>
      </c>
      <c r="G37" s="82">
        <v>0</v>
      </c>
      <c r="H37" s="117">
        <f t="shared" si="26"/>
        <v>0.75</v>
      </c>
      <c r="I37" s="358">
        <f t="shared" si="27"/>
        <v>0.41095890410958902</v>
      </c>
      <c r="J37" s="357">
        <f t="shared" si="28"/>
        <v>0</v>
      </c>
      <c r="K37" s="355">
        <v>56</v>
      </c>
      <c r="L37" s="355">
        <v>45</v>
      </c>
      <c r="M37" s="82">
        <v>67</v>
      </c>
      <c r="N37" s="82">
        <v>54</v>
      </c>
      <c r="O37" s="82">
        <v>0</v>
      </c>
      <c r="P37" s="118">
        <f t="shared" si="29"/>
        <v>0.8035714285714286</v>
      </c>
      <c r="Q37" s="369">
        <f t="shared" si="30"/>
        <v>0.80597014925373134</v>
      </c>
      <c r="R37" s="75">
        <f t="shared" si="31"/>
        <v>0</v>
      </c>
      <c r="S37" s="355"/>
      <c r="T37" s="355"/>
      <c r="U37" s="32"/>
      <c r="V37" s="32"/>
      <c r="W37" s="32"/>
      <c r="X37" s="77"/>
      <c r="Y37" s="357"/>
      <c r="Z37" s="357"/>
    </row>
    <row r="38" spans="2:26" ht="16.8" customHeight="1" x14ac:dyDescent="0.3">
      <c r="B38" s="100" t="s">
        <v>34</v>
      </c>
      <c r="C38" s="356">
        <v>47</v>
      </c>
      <c r="D38" s="356">
        <v>41</v>
      </c>
      <c r="E38" s="31">
        <v>70</v>
      </c>
      <c r="F38" s="31">
        <v>25</v>
      </c>
      <c r="G38" s="82">
        <v>0</v>
      </c>
      <c r="H38" s="117">
        <f t="shared" si="26"/>
        <v>0.87234042553191493</v>
      </c>
      <c r="I38" s="358">
        <f t="shared" si="27"/>
        <v>0.35714285714285715</v>
      </c>
      <c r="J38" s="357">
        <f t="shared" si="28"/>
        <v>0</v>
      </c>
      <c r="K38" s="356">
        <v>47</v>
      </c>
      <c r="L38" s="356">
        <v>38</v>
      </c>
      <c r="M38" s="31">
        <v>72</v>
      </c>
      <c r="N38" s="31">
        <v>27</v>
      </c>
      <c r="O38" s="82">
        <v>0</v>
      </c>
      <c r="P38" s="118">
        <f t="shared" si="29"/>
        <v>0.80851063829787229</v>
      </c>
      <c r="Q38" s="369">
        <f t="shared" si="30"/>
        <v>0.375</v>
      </c>
      <c r="R38" s="75">
        <f t="shared" si="31"/>
        <v>0</v>
      </c>
      <c r="S38" s="356"/>
      <c r="T38" s="356"/>
      <c r="U38" s="31"/>
      <c r="V38" s="31"/>
      <c r="W38" s="31"/>
      <c r="X38" s="78"/>
      <c r="Y38" s="357"/>
      <c r="Z38" s="357"/>
    </row>
    <row r="39" spans="2:26" ht="16.8" customHeight="1" x14ac:dyDescent="0.3">
      <c r="B39" s="101" t="s">
        <v>27</v>
      </c>
      <c r="C39" s="15">
        <f>C33+C34+C35+C36+C37+C38</f>
        <v>276</v>
      </c>
      <c r="D39" s="15">
        <f>D33+D34+D35+D36+D37+D38</f>
        <v>229</v>
      </c>
      <c r="E39" s="15">
        <f>E33+E34+E35+E36+E37+E38</f>
        <v>407</v>
      </c>
      <c r="F39" s="15">
        <f t="shared" ref="F39:G39" si="32">F33+F34+F35+F36+F37+F38</f>
        <v>141</v>
      </c>
      <c r="G39" s="15">
        <f t="shared" si="32"/>
        <v>0</v>
      </c>
      <c r="H39" s="18"/>
      <c r="I39" s="48"/>
      <c r="J39" s="48"/>
      <c r="K39" s="15">
        <f>K33+K34+K35+K36+K37+K38</f>
        <v>276</v>
      </c>
      <c r="L39" s="15">
        <f>L33+L34+L35+L36+L37+L38</f>
        <v>228</v>
      </c>
      <c r="M39" s="15">
        <f>M33+M34+M35+M36+M37+M38</f>
        <v>398</v>
      </c>
      <c r="N39" s="15">
        <f t="shared" ref="N39:O39" si="33">N33+N34+N35+N36+N37+N38</f>
        <v>239</v>
      </c>
      <c r="O39" s="15">
        <f t="shared" si="33"/>
        <v>0</v>
      </c>
      <c r="P39" s="18"/>
      <c r="Q39" s="48"/>
      <c r="R39" s="48"/>
      <c r="S39" s="15"/>
      <c r="T39" s="15"/>
      <c r="U39" s="15"/>
      <c r="V39" s="15"/>
      <c r="W39" s="15"/>
      <c r="X39" s="18"/>
      <c r="Y39" s="48"/>
      <c r="Z39" s="48"/>
    </row>
    <row r="40" spans="2:26" ht="16.8" customHeight="1" x14ac:dyDescent="0.3">
      <c r="B40" s="102"/>
      <c r="C40" s="17"/>
      <c r="D40" s="17"/>
      <c r="E40" s="17"/>
      <c r="F40" s="17"/>
      <c r="G40" s="17"/>
      <c r="H40" s="18"/>
      <c r="I40" s="48"/>
      <c r="J40" s="48"/>
      <c r="K40" s="17"/>
      <c r="L40" s="17"/>
      <c r="M40" s="17"/>
      <c r="N40" s="17"/>
      <c r="O40" s="17"/>
      <c r="P40" s="18"/>
      <c r="Q40" s="48"/>
      <c r="R40" s="48"/>
      <c r="S40" s="17"/>
      <c r="T40" s="17"/>
      <c r="U40" s="17"/>
      <c r="V40" s="17"/>
      <c r="W40" s="17"/>
      <c r="X40" s="18"/>
      <c r="Y40" s="48"/>
      <c r="Z40" s="48"/>
    </row>
    <row r="41" spans="2:26" ht="16.8" customHeight="1" x14ac:dyDescent="0.3">
      <c r="B41" s="103" t="s">
        <v>28</v>
      </c>
      <c r="C41" s="370"/>
      <c r="D41" s="370"/>
      <c r="E41" s="42"/>
      <c r="F41" s="42"/>
      <c r="G41" s="42"/>
      <c r="H41" s="42"/>
      <c r="I41" s="371"/>
      <c r="J41" s="372"/>
      <c r="K41" s="370"/>
      <c r="L41" s="370"/>
      <c r="M41" s="42"/>
      <c r="N41" s="42"/>
      <c r="O41" s="42"/>
      <c r="P41" s="42"/>
      <c r="Q41" s="371"/>
      <c r="R41" s="372"/>
      <c r="S41" s="370"/>
      <c r="T41" s="370"/>
      <c r="U41" s="42"/>
      <c r="V41" s="42"/>
      <c r="W41" s="42"/>
      <c r="X41" s="42"/>
      <c r="Y41" s="371"/>
      <c r="Z41" s="372"/>
    </row>
    <row r="42" spans="2:26" ht="16.8" customHeight="1" x14ac:dyDescent="0.3">
      <c r="B42" s="104" t="s">
        <v>155</v>
      </c>
      <c r="C42" s="359">
        <v>14</v>
      </c>
      <c r="D42" s="359">
        <v>14</v>
      </c>
      <c r="E42" s="39">
        <v>15</v>
      </c>
      <c r="F42" s="39">
        <v>11</v>
      </c>
      <c r="G42" s="85">
        <v>0</v>
      </c>
      <c r="H42" s="117">
        <f t="shared" ref="H42:H45" si="34">(D42/C42)</f>
        <v>1</v>
      </c>
      <c r="I42" s="358">
        <f>(F42/E42)</f>
        <v>0.73333333333333328</v>
      </c>
      <c r="J42" s="357">
        <f>G42</f>
        <v>0</v>
      </c>
      <c r="K42" s="359">
        <v>14</v>
      </c>
      <c r="L42" s="359">
        <v>13</v>
      </c>
      <c r="M42" s="39">
        <v>15</v>
      </c>
      <c r="N42" s="39">
        <v>11</v>
      </c>
      <c r="O42" s="85">
        <v>0</v>
      </c>
      <c r="P42" s="118">
        <f t="shared" ref="P42:P45" si="35">(L42/K42)</f>
        <v>0.9285714285714286</v>
      </c>
      <c r="Q42" s="369">
        <f>(N42/M42)</f>
        <v>0.73333333333333328</v>
      </c>
      <c r="R42" s="75">
        <f>O42</f>
        <v>0</v>
      </c>
      <c r="S42" s="359"/>
      <c r="T42" s="359"/>
      <c r="U42" s="39"/>
      <c r="V42" s="40"/>
      <c r="W42" s="40"/>
      <c r="X42" s="77"/>
      <c r="Y42" s="357"/>
      <c r="Z42" s="357"/>
    </row>
    <row r="43" spans="2:26" ht="16.8" customHeight="1" x14ac:dyDescent="0.3">
      <c r="B43" s="100" t="s">
        <v>37</v>
      </c>
      <c r="C43" s="356">
        <v>16</v>
      </c>
      <c r="D43" s="356">
        <v>13</v>
      </c>
      <c r="E43" s="31">
        <v>12</v>
      </c>
      <c r="F43" s="31">
        <v>9</v>
      </c>
      <c r="G43" s="31">
        <v>0</v>
      </c>
      <c r="H43" s="117">
        <f t="shared" si="34"/>
        <v>0.8125</v>
      </c>
      <c r="I43" s="358">
        <f t="shared" ref="I43:I45" si="36">(F43/E43)</f>
        <v>0.75</v>
      </c>
      <c r="J43" s="357">
        <f t="shared" ref="J43:J45" si="37">G43</f>
        <v>0</v>
      </c>
      <c r="K43" s="356">
        <v>16</v>
      </c>
      <c r="L43" s="356">
        <v>14</v>
      </c>
      <c r="M43" s="31">
        <v>12</v>
      </c>
      <c r="N43" s="31">
        <v>5</v>
      </c>
      <c r="O43" s="31">
        <v>0</v>
      </c>
      <c r="P43" s="118">
        <f t="shared" si="35"/>
        <v>0.875</v>
      </c>
      <c r="Q43" s="369">
        <f t="shared" ref="Q43:Q45" si="38">(N43/M43)</f>
        <v>0.41666666666666669</v>
      </c>
      <c r="R43" s="75">
        <f t="shared" ref="R43:R45" si="39">O43</f>
        <v>0</v>
      </c>
      <c r="S43" s="356"/>
      <c r="T43" s="356"/>
      <c r="U43" s="31"/>
      <c r="V43" s="31"/>
      <c r="W43" s="31"/>
      <c r="X43" s="77"/>
      <c r="Y43" s="357"/>
      <c r="Z43" s="357"/>
    </row>
    <row r="44" spans="2:26" ht="16.8" customHeight="1" x14ac:dyDescent="0.3">
      <c r="B44" s="100" t="s">
        <v>99</v>
      </c>
      <c r="C44" s="356">
        <v>13</v>
      </c>
      <c r="D44" s="356">
        <v>10</v>
      </c>
      <c r="E44" s="31">
        <v>8</v>
      </c>
      <c r="F44" s="31">
        <v>6</v>
      </c>
      <c r="G44" s="31">
        <v>0</v>
      </c>
      <c r="H44" s="117">
        <f t="shared" si="34"/>
        <v>0.76923076923076927</v>
      </c>
      <c r="I44" s="358">
        <f t="shared" si="36"/>
        <v>0.75</v>
      </c>
      <c r="J44" s="357">
        <f t="shared" si="37"/>
        <v>0</v>
      </c>
      <c r="K44" s="356">
        <v>13</v>
      </c>
      <c r="L44" s="356">
        <v>13</v>
      </c>
      <c r="M44" s="31">
        <v>8</v>
      </c>
      <c r="N44" s="31">
        <v>10</v>
      </c>
      <c r="O44" s="31">
        <v>0</v>
      </c>
      <c r="P44" s="118">
        <f t="shared" si="35"/>
        <v>1</v>
      </c>
      <c r="Q44" s="369">
        <f t="shared" si="38"/>
        <v>1.25</v>
      </c>
      <c r="R44" s="75">
        <f t="shared" si="39"/>
        <v>0</v>
      </c>
      <c r="S44" s="356"/>
      <c r="T44" s="356"/>
      <c r="U44" s="31"/>
      <c r="V44" s="31"/>
      <c r="W44" s="31"/>
      <c r="X44" s="77"/>
      <c r="Y44" s="357"/>
      <c r="Z44" s="357"/>
    </row>
    <row r="45" spans="2:26" ht="16.8" customHeight="1" x14ac:dyDescent="0.3">
      <c r="B45" s="100" t="s">
        <v>98</v>
      </c>
      <c r="C45" s="356">
        <v>8</v>
      </c>
      <c r="D45" s="356">
        <v>7</v>
      </c>
      <c r="E45" s="34">
        <v>11</v>
      </c>
      <c r="F45" s="34">
        <v>4</v>
      </c>
      <c r="G45" s="34">
        <v>0</v>
      </c>
      <c r="H45" s="117">
        <f t="shared" si="34"/>
        <v>0.875</v>
      </c>
      <c r="I45" s="358">
        <f t="shared" si="36"/>
        <v>0.36363636363636365</v>
      </c>
      <c r="J45" s="357">
        <f t="shared" si="37"/>
        <v>0</v>
      </c>
      <c r="K45" s="356">
        <v>8</v>
      </c>
      <c r="L45" s="356">
        <v>8</v>
      </c>
      <c r="M45" s="34">
        <v>11</v>
      </c>
      <c r="N45" s="34">
        <v>5</v>
      </c>
      <c r="O45" s="34">
        <v>0</v>
      </c>
      <c r="P45" s="118">
        <f t="shared" si="35"/>
        <v>1</v>
      </c>
      <c r="Q45" s="369">
        <f t="shared" si="38"/>
        <v>0.45454545454545453</v>
      </c>
      <c r="R45" s="75">
        <f t="shared" si="39"/>
        <v>0</v>
      </c>
      <c r="S45" s="356"/>
      <c r="T45" s="356"/>
      <c r="U45" s="34"/>
      <c r="V45" s="34"/>
      <c r="W45" s="34"/>
      <c r="X45" s="78"/>
      <c r="Y45" s="357"/>
      <c r="Z45" s="357"/>
    </row>
    <row r="46" spans="2:26" ht="16.8" customHeight="1" x14ac:dyDescent="0.3">
      <c r="B46" s="101" t="s">
        <v>29</v>
      </c>
      <c r="C46" s="21">
        <f>C42+C43+C45++C44</f>
        <v>51</v>
      </c>
      <c r="D46" s="21">
        <f t="shared" ref="D46" si="40">D42+D43+D45++D44</f>
        <v>44</v>
      </c>
      <c r="E46" s="21">
        <f t="shared" ref="E46" si="41">E42+E43+E45++E44</f>
        <v>46</v>
      </c>
      <c r="F46" s="21">
        <f t="shared" ref="F46" si="42">F42+F43+F45++F44</f>
        <v>30</v>
      </c>
      <c r="G46" s="21">
        <f t="shared" ref="G46" si="43">G42+G43+G45++G44</f>
        <v>0</v>
      </c>
      <c r="H46" s="50"/>
      <c r="I46" s="48"/>
      <c r="J46" s="48"/>
      <c r="K46" s="21">
        <f>K42+K43+K45++K44</f>
        <v>51</v>
      </c>
      <c r="L46" s="21">
        <f t="shared" ref="L46" si="44">L42+L43+L45++L44</f>
        <v>48</v>
      </c>
      <c r="M46" s="21">
        <f t="shared" ref="M46" si="45">M42+M43+M45++M44</f>
        <v>46</v>
      </c>
      <c r="N46" s="21">
        <f t="shared" ref="N46" si="46">N42+N43+N45++N44</f>
        <v>31</v>
      </c>
      <c r="O46" s="21">
        <f t="shared" ref="O46" si="47">O42+O43+O45++O44</f>
        <v>0</v>
      </c>
      <c r="P46" s="50"/>
      <c r="Q46" s="48"/>
      <c r="R46" s="48"/>
      <c r="S46" s="21"/>
      <c r="T46" s="21"/>
      <c r="U46" s="21"/>
      <c r="V46" s="21"/>
      <c r="W46" s="21"/>
      <c r="X46" s="50"/>
      <c r="Y46" s="48"/>
      <c r="Z46" s="48"/>
    </row>
    <row r="47" spans="2:26" ht="16.8" customHeight="1" x14ac:dyDescent="0.3">
      <c r="B47" s="96"/>
      <c r="C47" s="141"/>
      <c r="D47" s="141"/>
      <c r="E47" s="141"/>
      <c r="F47" s="141"/>
      <c r="G47" s="141"/>
      <c r="H47" s="80"/>
      <c r="I47" s="48"/>
      <c r="J47" s="48"/>
      <c r="K47" s="141"/>
      <c r="L47" s="141"/>
      <c r="M47" s="141"/>
      <c r="N47" s="141"/>
      <c r="O47" s="141"/>
      <c r="P47" s="80"/>
      <c r="Q47" s="48"/>
      <c r="R47" s="48"/>
      <c r="S47" s="141"/>
      <c r="T47" s="141"/>
      <c r="U47" s="141"/>
      <c r="V47" s="141"/>
      <c r="W47" s="141"/>
      <c r="X47" s="80"/>
      <c r="Y47" s="48"/>
      <c r="Z47" s="48"/>
    </row>
    <row r="48" spans="2:26" ht="16.8" customHeight="1" x14ac:dyDescent="0.3">
      <c r="B48" s="101" t="s">
        <v>16</v>
      </c>
      <c r="C48" s="15">
        <f>SUM(C39+C46)</f>
        <v>327</v>
      </c>
      <c r="D48" s="15">
        <f>SUM(D39+D46)</f>
        <v>273</v>
      </c>
      <c r="E48" s="15">
        <f>SUM(E39+E46)</f>
        <v>453</v>
      </c>
      <c r="F48" s="15">
        <f>SUM(F39+F46)</f>
        <v>171</v>
      </c>
      <c r="G48" s="15">
        <f>SUM(G39+G46)</f>
        <v>0</v>
      </c>
      <c r="H48" s="50"/>
      <c r="I48" s="48"/>
      <c r="J48" s="48"/>
      <c r="K48" s="15">
        <f>SUM(K39+K46)</f>
        <v>327</v>
      </c>
      <c r="L48" s="15">
        <f>SUM(L39+L46)</f>
        <v>276</v>
      </c>
      <c r="M48" s="15">
        <f>SUM(M39+M46)</f>
        <v>444</v>
      </c>
      <c r="N48" s="15">
        <f>SUM(N39+N46)</f>
        <v>270</v>
      </c>
      <c r="O48" s="15">
        <f>SUM(O39+O46)</f>
        <v>0</v>
      </c>
      <c r="P48" s="50"/>
      <c r="Q48" s="48"/>
      <c r="R48" s="48"/>
      <c r="S48" s="15"/>
      <c r="T48" s="15"/>
      <c r="U48" s="15"/>
      <c r="V48" s="15"/>
      <c r="W48" s="15"/>
      <c r="X48" s="50"/>
      <c r="Y48" s="48"/>
      <c r="Z48" s="48"/>
    </row>
    <row r="51" spans="2:2" ht="43.2" x14ac:dyDescent="0.3">
      <c r="B51" s="95" t="s">
        <v>145</v>
      </c>
    </row>
  </sheetData>
  <mergeCells count="11">
    <mergeCell ref="AA9:AH9"/>
    <mergeCell ref="K30:R30"/>
    <mergeCell ref="S30:Z30"/>
    <mergeCell ref="B6:F6"/>
    <mergeCell ref="B7:F7"/>
    <mergeCell ref="C9:J9"/>
    <mergeCell ref="A3:C3"/>
    <mergeCell ref="K9:R9"/>
    <mergeCell ref="S9:Z9"/>
    <mergeCell ref="B5:F5"/>
    <mergeCell ref="C30:J30"/>
  </mergeCells>
  <hyperlinks>
    <hyperlink ref="A1" location="INDICE!A1" display="Volver al indice" xr:uid="{00000000-0004-0000-0A00-00000000000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R36"/>
  <sheetViews>
    <sheetView showGridLines="0" topLeftCell="B3" zoomScale="90" zoomScaleNormal="90" workbookViewId="0">
      <selection activeCell="L6" sqref="L6"/>
    </sheetView>
  </sheetViews>
  <sheetFormatPr baseColWidth="10" defaultColWidth="11.44140625" defaultRowHeight="14.4" x14ac:dyDescent="0.3"/>
  <cols>
    <col min="1" max="1" width="13.88671875" customWidth="1"/>
    <col min="2" max="2" width="37.6640625" customWidth="1"/>
    <col min="3" max="3" width="12.88671875" customWidth="1"/>
    <col min="4" max="4" width="15.44140625" customWidth="1"/>
    <col min="5" max="5" width="13.44140625" customWidth="1"/>
    <col min="6" max="6" width="15.44140625" customWidth="1"/>
    <col min="7" max="7" width="13.5546875" customWidth="1"/>
    <col min="8" max="8" width="14.77734375" customWidth="1"/>
    <col min="9" max="9" width="13.88671875" customWidth="1"/>
    <col min="10" max="10" width="13.6640625" customWidth="1"/>
    <col min="11" max="13" width="11.44140625" customWidth="1"/>
    <col min="14" max="16" width="7.33203125" style="48" customWidth="1"/>
    <col min="17" max="20" width="11.44140625" customWidth="1"/>
    <col min="21" max="21" width="9.33203125" customWidth="1"/>
    <col min="22" max="22" width="8.6640625" customWidth="1"/>
    <col min="23" max="23" width="7.33203125" customWidth="1"/>
    <col min="24" max="27" width="11.44140625" customWidth="1"/>
    <col min="28" max="30" width="7.33203125" customWidth="1"/>
    <col min="31" max="31" width="11.44140625" customWidth="1"/>
    <col min="32" max="32" width="13.5546875" customWidth="1"/>
    <col min="33" max="34" width="11.44140625" customWidth="1"/>
    <col min="35" max="37" width="10.88671875" customWidth="1"/>
    <col min="39" max="39" width="12.33203125" customWidth="1"/>
    <col min="42" max="44" width="10.88671875" customWidth="1"/>
  </cols>
  <sheetData>
    <row r="1" spans="1:44" x14ac:dyDescent="0.3">
      <c r="A1" s="1" t="s">
        <v>10</v>
      </c>
      <c r="B1" s="48"/>
    </row>
    <row r="3" spans="1:44" ht="37.200000000000003" customHeight="1" thickBot="1" x14ac:dyDescent="0.35">
      <c r="A3" s="755" t="s">
        <v>78</v>
      </c>
      <c r="B3" s="755"/>
      <c r="C3" s="755"/>
      <c r="D3" s="755"/>
    </row>
    <row r="5" spans="1:44" ht="62.4" customHeight="1" x14ac:dyDescent="0.3">
      <c r="A5" s="353" t="s">
        <v>60</v>
      </c>
      <c r="B5" s="761" t="s">
        <v>83</v>
      </c>
      <c r="C5" s="761"/>
      <c r="D5" s="761"/>
      <c r="E5" s="761"/>
      <c r="F5" s="5"/>
      <c r="G5" s="641"/>
      <c r="H5" s="641"/>
    </row>
    <row r="6" spans="1:44" ht="21" customHeight="1" x14ac:dyDescent="0.3"/>
    <row r="8" spans="1:44" ht="22.2" customHeight="1" x14ac:dyDescent="0.3">
      <c r="C8" s="614" t="s">
        <v>219</v>
      </c>
      <c r="D8" s="603"/>
      <c r="E8" s="667" t="s">
        <v>201</v>
      </c>
      <c r="F8" s="669"/>
      <c r="G8" s="614" t="s">
        <v>193</v>
      </c>
      <c r="H8" s="603"/>
      <c r="I8" s="667" t="s">
        <v>133</v>
      </c>
      <c r="J8" s="669"/>
      <c r="N8"/>
      <c r="O8"/>
      <c r="P8"/>
      <c r="W8" s="48"/>
      <c r="X8" s="48"/>
      <c r="Y8" s="48"/>
    </row>
    <row r="9" spans="1:44" ht="39.6" customHeight="1" x14ac:dyDescent="0.3">
      <c r="B9" s="22"/>
      <c r="C9" s="447" t="s">
        <v>158</v>
      </c>
      <c r="D9" s="449" t="s">
        <v>208</v>
      </c>
      <c r="E9" s="447" t="s">
        <v>158</v>
      </c>
      <c r="F9" s="449" t="s">
        <v>208</v>
      </c>
      <c r="G9" s="447" t="s">
        <v>158</v>
      </c>
      <c r="H9" s="449" t="s">
        <v>208</v>
      </c>
      <c r="I9" s="447" t="s">
        <v>158</v>
      </c>
      <c r="J9" s="449" t="s">
        <v>206</v>
      </c>
      <c r="N9"/>
      <c r="O9"/>
      <c r="P9"/>
      <c r="W9" s="48"/>
      <c r="X9" s="48"/>
      <c r="Y9" s="48"/>
    </row>
    <row r="10" spans="1:44" ht="22.8" customHeight="1" x14ac:dyDescent="0.3">
      <c r="B10" s="446" t="s">
        <v>202</v>
      </c>
      <c r="C10" s="448">
        <v>112</v>
      </c>
      <c r="D10" s="464" t="s">
        <v>106</v>
      </c>
      <c r="E10" s="448">
        <v>113</v>
      </c>
      <c r="F10" s="464">
        <v>0.99</v>
      </c>
      <c r="G10" s="448">
        <v>112</v>
      </c>
      <c r="H10" s="464">
        <v>1</v>
      </c>
      <c r="I10" s="452">
        <v>113</v>
      </c>
      <c r="J10" s="453">
        <v>100</v>
      </c>
      <c r="N10"/>
      <c r="O10"/>
      <c r="P10"/>
      <c r="W10" s="48"/>
      <c r="X10" s="48"/>
      <c r="Y10" s="48"/>
    </row>
    <row r="11" spans="1:44" ht="22.8" customHeight="1" x14ac:dyDescent="0.3">
      <c r="B11" s="446" t="s">
        <v>203</v>
      </c>
      <c r="C11" s="448">
        <v>0</v>
      </c>
      <c r="D11" s="464" t="s">
        <v>106</v>
      </c>
      <c r="E11" s="448">
        <v>1</v>
      </c>
      <c r="F11" s="464">
        <v>0.01</v>
      </c>
      <c r="G11" s="448">
        <v>0</v>
      </c>
      <c r="H11" s="464">
        <v>0</v>
      </c>
      <c r="I11" s="452">
        <v>0</v>
      </c>
      <c r="J11" s="453">
        <v>0</v>
      </c>
      <c r="N11"/>
      <c r="O11"/>
      <c r="P11"/>
      <c r="W11" s="48"/>
      <c r="X11" s="48"/>
      <c r="Y11" s="48"/>
    </row>
    <row r="12" spans="1:44" ht="22.8" customHeight="1" x14ac:dyDescent="0.3">
      <c r="B12" s="446" t="s">
        <v>204</v>
      </c>
      <c r="C12" s="466">
        <v>0</v>
      </c>
      <c r="D12" s="467" t="s">
        <v>106</v>
      </c>
      <c r="E12" s="466">
        <v>0</v>
      </c>
      <c r="F12" s="467">
        <v>0</v>
      </c>
      <c r="G12" s="466">
        <v>0</v>
      </c>
      <c r="H12" s="467">
        <v>0</v>
      </c>
      <c r="I12" s="452" t="s">
        <v>205</v>
      </c>
      <c r="J12" s="277" t="s">
        <v>205</v>
      </c>
      <c r="N12"/>
      <c r="O12"/>
      <c r="P12"/>
      <c r="W12" s="48"/>
      <c r="X12" s="48"/>
      <c r="Y12" s="48"/>
    </row>
    <row r="13" spans="1:44" ht="22.8" customHeight="1" x14ac:dyDescent="0.3">
      <c r="B13" s="451" t="s">
        <v>16</v>
      </c>
      <c r="C13" s="465">
        <v>112</v>
      </c>
      <c r="D13" s="485" t="s">
        <v>106</v>
      </c>
      <c r="E13" s="465">
        <v>114</v>
      </c>
      <c r="F13" s="485">
        <v>1</v>
      </c>
      <c r="G13" s="465">
        <v>112</v>
      </c>
      <c r="H13" s="450"/>
      <c r="I13" s="278">
        <v>113</v>
      </c>
      <c r="J13" s="454"/>
      <c r="N13"/>
      <c r="O13"/>
      <c r="P13"/>
      <c r="W13" s="48"/>
      <c r="X13" s="48"/>
      <c r="Y13" s="48"/>
    </row>
    <row r="14" spans="1:44" ht="21" customHeight="1" x14ac:dyDescent="0.3">
      <c r="B14" s="8"/>
      <c r="C14" s="169"/>
      <c r="D14" s="169"/>
      <c r="E14" s="169"/>
      <c r="N14"/>
      <c r="O14"/>
      <c r="P14"/>
    </row>
    <row r="15" spans="1:44" ht="16.8" customHeight="1" x14ac:dyDescent="0.3"/>
    <row r="16" spans="1:44" ht="16.8" customHeight="1" x14ac:dyDescent="0.3">
      <c r="C16" s="667" t="s">
        <v>11</v>
      </c>
      <c r="D16" s="668"/>
      <c r="E16" s="668"/>
      <c r="F16" s="668"/>
      <c r="G16" s="668"/>
      <c r="H16" s="668"/>
      <c r="I16" s="668"/>
      <c r="J16" s="667" t="s">
        <v>12</v>
      </c>
      <c r="K16" s="668"/>
      <c r="L16" s="668"/>
      <c r="M16" s="668"/>
      <c r="N16" s="668"/>
      <c r="O16" s="668"/>
      <c r="P16" s="668"/>
      <c r="Q16" s="667" t="s">
        <v>15</v>
      </c>
      <c r="R16" s="668"/>
      <c r="S16" s="668"/>
      <c r="T16" s="668"/>
      <c r="U16" s="668"/>
      <c r="V16" s="668"/>
      <c r="W16" s="668"/>
      <c r="X16" s="667" t="s">
        <v>104</v>
      </c>
      <c r="Y16" s="668"/>
      <c r="Z16" s="668"/>
      <c r="AA16" s="668"/>
      <c r="AB16" s="668"/>
      <c r="AC16" s="668"/>
      <c r="AD16" s="669"/>
      <c r="AE16" s="667" t="s">
        <v>121</v>
      </c>
      <c r="AF16" s="668"/>
      <c r="AG16" s="668"/>
      <c r="AH16" s="668"/>
      <c r="AI16" s="668"/>
      <c r="AJ16" s="668"/>
      <c r="AK16" s="669"/>
      <c r="AL16" s="667" t="s">
        <v>132</v>
      </c>
      <c r="AM16" s="668"/>
      <c r="AN16" s="668"/>
      <c r="AO16" s="668"/>
      <c r="AP16" s="668"/>
      <c r="AQ16" s="668"/>
      <c r="AR16" s="669"/>
    </row>
    <row r="17" spans="2:44" ht="75" customHeight="1" x14ac:dyDescent="0.3">
      <c r="B17" s="8"/>
      <c r="C17" s="27" t="s">
        <v>79</v>
      </c>
      <c r="D17" s="27" t="s">
        <v>80</v>
      </c>
      <c r="E17" s="27" t="s">
        <v>81</v>
      </c>
      <c r="F17" s="27" t="s">
        <v>82</v>
      </c>
      <c r="G17" s="54" t="s">
        <v>60</v>
      </c>
      <c r="H17" s="54" t="s">
        <v>60</v>
      </c>
      <c r="I17" s="54" t="s">
        <v>60</v>
      </c>
      <c r="J17" s="27" t="s">
        <v>79</v>
      </c>
      <c r="K17" s="27" t="s">
        <v>80</v>
      </c>
      <c r="L17" s="27" t="s">
        <v>81</v>
      </c>
      <c r="M17" s="27" t="s">
        <v>82</v>
      </c>
      <c r="N17" s="54" t="s">
        <v>60</v>
      </c>
      <c r="O17" s="54" t="s">
        <v>60</v>
      </c>
      <c r="P17" s="54" t="s">
        <v>60</v>
      </c>
      <c r="Q17" s="27" t="s">
        <v>79</v>
      </c>
      <c r="R17" s="27" t="s">
        <v>80</v>
      </c>
      <c r="S17" s="27" t="s">
        <v>81</v>
      </c>
      <c r="T17" s="27" t="s">
        <v>82</v>
      </c>
      <c r="U17" s="54" t="s">
        <v>60</v>
      </c>
      <c r="V17" s="54" t="s">
        <v>60</v>
      </c>
      <c r="W17" s="54" t="s">
        <v>60</v>
      </c>
      <c r="X17" s="27" t="s">
        <v>79</v>
      </c>
      <c r="Y17" s="27" t="s">
        <v>80</v>
      </c>
      <c r="Z17" s="27" t="s">
        <v>81</v>
      </c>
      <c r="AA17" s="27" t="s">
        <v>82</v>
      </c>
      <c r="AB17" s="54" t="s">
        <v>60</v>
      </c>
      <c r="AC17" s="54" t="s">
        <v>60</v>
      </c>
      <c r="AD17" s="54" t="s">
        <v>60</v>
      </c>
      <c r="AE17" s="27" t="s">
        <v>79</v>
      </c>
      <c r="AF17" s="27" t="s">
        <v>80</v>
      </c>
      <c r="AG17" s="27" t="s">
        <v>81</v>
      </c>
      <c r="AH17" s="27" t="s">
        <v>82</v>
      </c>
      <c r="AI17" s="54" t="s">
        <v>60</v>
      </c>
      <c r="AJ17" s="54" t="s">
        <v>60</v>
      </c>
      <c r="AK17" s="54" t="s">
        <v>60</v>
      </c>
      <c r="AL17" s="27" t="s">
        <v>79</v>
      </c>
      <c r="AM17" s="27" t="s">
        <v>80</v>
      </c>
      <c r="AN17" s="27" t="s">
        <v>81</v>
      </c>
      <c r="AO17" s="27" t="s">
        <v>82</v>
      </c>
      <c r="AP17" s="54" t="s">
        <v>60</v>
      </c>
      <c r="AQ17" s="54" t="s">
        <v>60</v>
      </c>
      <c r="AR17" s="54" t="s">
        <v>60</v>
      </c>
    </row>
    <row r="18" spans="2:44" ht="16.8" customHeight="1" x14ac:dyDescent="0.3">
      <c r="B18" s="36" t="s">
        <v>26</v>
      </c>
      <c r="C18" s="49"/>
      <c r="D18" s="49"/>
      <c r="E18" s="37"/>
      <c r="F18" s="37"/>
      <c r="G18" s="52" t="s">
        <v>66</v>
      </c>
      <c r="H18" s="53" t="s">
        <v>67</v>
      </c>
      <c r="I18" s="53" t="s">
        <v>84</v>
      </c>
      <c r="J18" s="49"/>
      <c r="K18" s="49"/>
      <c r="L18" s="37"/>
      <c r="M18" s="37"/>
      <c r="N18" s="52" t="s">
        <v>66</v>
      </c>
      <c r="O18" s="53" t="s">
        <v>67</v>
      </c>
      <c r="P18" s="53" t="s">
        <v>84</v>
      </c>
      <c r="Q18" s="49"/>
      <c r="R18" s="49"/>
      <c r="S18" s="37"/>
      <c r="T18" s="37"/>
      <c r="U18" s="52" t="s">
        <v>66</v>
      </c>
      <c r="V18" s="53" t="s">
        <v>67</v>
      </c>
      <c r="W18" s="53" t="s">
        <v>84</v>
      </c>
      <c r="X18" s="49"/>
      <c r="Y18" s="49"/>
      <c r="Z18" s="37"/>
      <c r="AA18" s="37"/>
      <c r="AB18" s="52" t="s">
        <v>66</v>
      </c>
      <c r="AC18" s="53" t="s">
        <v>67</v>
      </c>
      <c r="AD18" s="81" t="s">
        <v>84</v>
      </c>
      <c r="AE18" s="49"/>
      <c r="AF18" s="49"/>
      <c r="AG18" s="37"/>
      <c r="AH18" s="37"/>
      <c r="AI18" s="52" t="s">
        <v>66</v>
      </c>
      <c r="AJ18" s="53" t="s">
        <v>67</v>
      </c>
      <c r="AK18" s="81" t="s">
        <v>84</v>
      </c>
      <c r="AL18" s="49"/>
      <c r="AM18" s="49"/>
      <c r="AN18" s="37"/>
      <c r="AO18" s="37"/>
      <c r="AP18" s="52" t="s">
        <v>66</v>
      </c>
      <c r="AQ18" s="53" t="s">
        <v>67</v>
      </c>
      <c r="AR18" s="81" t="s">
        <v>84</v>
      </c>
    </row>
    <row r="19" spans="2:44" ht="16.8" customHeight="1" x14ac:dyDescent="0.3">
      <c r="B19" s="421" t="s">
        <v>35</v>
      </c>
      <c r="C19" s="360">
        <v>70</v>
      </c>
      <c r="D19" s="360">
        <v>0</v>
      </c>
      <c r="E19" s="85">
        <v>0</v>
      </c>
      <c r="F19" s="85">
        <v>70</v>
      </c>
      <c r="G19" s="76">
        <f>(C19/F19)*100</f>
        <v>100</v>
      </c>
      <c r="H19" s="76">
        <f t="shared" ref="H19:H24" si="0">(D19/F19)*100</f>
        <v>0</v>
      </c>
      <c r="I19" s="76">
        <f t="shared" ref="I19:I24" si="1">(E19/F19)*100</f>
        <v>0</v>
      </c>
      <c r="J19" s="360">
        <v>69</v>
      </c>
      <c r="K19" s="360">
        <v>1</v>
      </c>
      <c r="L19" s="85">
        <v>0</v>
      </c>
      <c r="M19" s="85">
        <v>70</v>
      </c>
      <c r="N19" s="76">
        <f t="shared" ref="N19:N24" si="2">(J19/M19)*100</f>
        <v>98.571428571428584</v>
      </c>
      <c r="O19" s="76">
        <f t="shared" ref="O19:O24" si="3">(K19/M19)*100</f>
        <v>1.4285714285714286</v>
      </c>
      <c r="P19" s="76">
        <f t="shared" ref="P19:P24" si="4">(L19/M19)*100</f>
        <v>0</v>
      </c>
      <c r="Q19" s="360">
        <v>69</v>
      </c>
      <c r="R19" s="360">
        <v>1</v>
      </c>
      <c r="S19" s="85">
        <v>0</v>
      </c>
      <c r="T19" s="85">
        <v>70</v>
      </c>
      <c r="U19" s="76">
        <f t="shared" ref="U19:U24" si="5">(Q19/T19)*100</f>
        <v>98.571428571428584</v>
      </c>
      <c r="V19" s="76">
        <f t="shared" ref="V19:V24" si="6">(R19/T19)*100</f>
        <v>1.4285714285714286</v>
      </c>
      <c r="W19" s="76">
        <f t="shared" ref="W19:W24" si="7">(S19/T19)*100</f>
        <v>0</v>
      </c>
      <c r="X19" s="360">
        <v>70</v>
      </c>
      <c r="Y19" s="360">
        <v>0</v>
      </c>
      <c r="Z19" s="85">
        <v>0</v>
      </c>
      <c r="AA19" s="85">
        <v>70</v>
      </c>
      <c r="AB19" s="76">
        <f t="shared" ref="AB19:AB24" si="8">(X19/AA19)*100</f>
        <v>100</v>
      </c>
      <c r="AC19" s="76">
        <f t="shared" ref="AC19:AC24" si="9">(Y19/AA19)*100</f>
        <v>0</v>
      </c>
      <c r="AD19" s="76">
        <f t="shared" ref="AD19:AD24" si="10">(Z19/AA19)*100</f>
        <v>0</v>
      </c>
      <c r="AE19" s="354">
        <v>68</v>
      </c>
      <c r="AF19" s="85">
        <v>0</v>
      </c>
      <c r="AG19" s="85">
        <v>0</v>
      </c>
      <c r="AH19" s="354">
        <v>68</v>
      </c>
      <c r="AI19" s="76">
        <f>(AE19/AH19)*100</f>
        <v>100</v>
      </c>
      <c r="AJ19" s="76">
        <f t="shared" ref="AJ19:AJ24" si="11">(AF19/AH19)*100</f>
        <v>0</v>
      </c>
      <c r="AK19" s="76">
        <f t="shared" ref="AK19:AK24" si="12">(AG19/AH19)*100</f>
        <v>0</v>
      </c>
      <c r="AL19" s="354">
        <v>68</v>
      </c>
      <c r="AM19" s="85">
        <v>0</v>
      </c>
      <c r="AN19" s="85">
        <v>0</v>
      </c>
      <c r="AO19" s="354">
        <v>68</v>
      </c>
      <c r="AP19" s="76">
        <f>(AL19/AO19)*100</f>
        <v>100</v>
      </c>
      <c r="AQ19" s="76">
        <f t="shared" ref="AQ19:AQ24" si="13">(AM19/AO19)*100</f>
        <v>0</v>
      </c>
      <c r="AR19" s="76">
        <f t="shared" ref="AR19:AR24" si="14">(AN19/AO19)*100</f>
        <v>0</v>
      </c>
    </row>
    <row r="20" spans="2:44" ht="16.8" customHeight="1" x14ac:dyDescent="0.3">
      <c r="B20" s="422" t="s">
        <v>30</v>
      </c>
      <c r="C20" s="361">
        <v>35</v>
      </c>
      <c r="D20" s="361">
        <v>0</v>
      </c>
      <c r="E20" s="82">
        <v>0</v>
      </c>
      <c r="F20" s="82">
        <v>35</v>
      </c>
      <c r="G20" s="76">
        <f t="shared" ref="G20:G24" si="15">(C20/F20)*100</f>
        <v>100</v>
      </c>
      <c r="H20" s="76">
        <f t="shared" si="0"/>
        <v>0</v>
      </c>
      <c r="I20" s="76">
        <f t="shared" si="1"/>
        <v>0</v>
      </c>
      <c r="J20" s="361">
        <v>35</v>
      </c>
      <c r="K20" s="361">
        <v>0</v>
      </c>
      <c r="L20" s="82">
        <v>0</v>
      </c>
      <c r="M20" s="82">
        <v>35</v>
      </c>
      <c r="N20" s="76">
        <f t="shared" si="2"/>
        <v>100</v>
      </c>
      <c r="O20" s="76">
        <f t="shared" si="3"/>
        <v>0</v>
      </c>
      <c r="P20" s="76">
        <f t="shared" si="4"/>
        <v>0</v>
      </c>
      <c r="Q20" s="361">
        <v>35</v>
      </c>
      <c r="R20" s="361">
        <v>0</v>
      </c>
      <c r="S20" s="82">
        <v>0</v>
      </c>
      <c r="T20" s="82">
        <v>35</v>
      </c>
      <c r="U20" s="76">
        <f t="shared" si="5"/>
        <v>100</v>
      </c>
      <c r="V20" s="76">
        <f t="shared" si="6"/>
        <v>0</v>
      </c>
      <c r="W20" s="76">
        <f t="shared" si="7"/>
        <v>0</v>
      </c>
      <c r="X20" s="361">
        <v>35</v>
      </c>
      <c r="Y20" s="361">
        <v>0</v>
      </c>
      <c r="Z20" s="82">
        <v>0</v>
      </c>
      <c r="AA20" s="82">
        <v>35</v>
      </c>
      <c r="AB20" s="76">
        <f t="shared" si="8"/>
        <v>100</v>
      </c>
      <c r="AC20" s="76">
        <f t="shared" si="9"/>
        <v>0</v>
      </c>
      <c r="AD20" s="76">
        <f t="shared" si="10"/>
        <v>0</v>
      </c>
      <c r="AE20" s="355">
        <v>36</v>
      </c>
      <c r="AF20" s="82">
        <v>0</v>
      </c>
      <c r="AG20" s="82">
        <v>0</v>
      </c>
      <c r="AH20" s="355">
        <v>36</v>
      </c>
      <c r="AI20" s="76">
        <f t="shared" ref="AI20:AI24" si="16">(AE20/AH20)*100</f>
        <v>100</v>
      </c>
      <c r="AJ20" s="76">
        <f t="shared" si="11"/>
        <v>0</v>
      </c>
      <c r="AK20" s="76">
        <f t="shared" si="12"/>
        <v>0</v>
      </c>
      <c r="AL20" s="355">
        <v>37</v>
      </c>
      <c r="AM20" s="82">
        <v>0</v>
      </c>
      <c r="AN20" s="82">
        <v>0</v>
      </c>
      <c r="AO20" s="355">
        <v>37</v>
      </c>
      <c r="AP20" s="76">
        <f t="shared" ref="AP20:AP24" si="17">(AL20/AO20)*100</f>
        <v>100</v>
      </c>
      <c r="AQ20" s="76">
        <f t="shared" si="13"/>
        <v>0</v>
      </c>
      <c r="AR20" s="76">
        <f t="shared" si="14"/>
        <v>0</v>
      </c>
    </row>
    <row r="21" spans="2:44" ht="16.8" customHeight="1" x14ac:dyDescent="0.3">
      <c r="B21" s="422" t="s">
        <v>31</v>
      </c>
      <c r="C21" s="361">
        <v>35</v>
      </c>
      <c r="D21" s="361">
        <v>0</v>
      </c>
      <c r="E21" s="82">
        <v>0</v>
      </c>
      <c r="F21" s="82">
        <v>35</v>
      </c>
      <c r="G21" s="76">
        <f t="shared" si="15"/>
        <v>100</v>
      </c>
      <c r="H21" s="76">
        <f t="shared" si="0"/>
        <v>0</v>
      </c>
      <c r="I21" s="76">
        <f t="shared" si="1"/>
        <v>0</v>
      </c>
      <c r="J21" s="361">
        <v>35</v>
      </c>
      <c r="K21" s="361">
        <v>0</v>
      </c>
      <c r="L21" s="82">
        <v>0</v>
      </c>
      <c r="M21" s="82">
        <v>35</v>
      </c>
      <c r="N21" s="76">
        <f t="shared" si="2"/>
        <v>100</v>
      </c>
      <c r="O21" s="76">
        <f t="shared" si="3"/>
        <v>0</v>
      </c>
      <c r="P21" s="76">
        <f t="shared" si="4"/>
        <v>0</v>
      </c>
      <c r="Q21" s="361">
        <v>35</v>
      </c>
      <c r="R21" s="361">
        <v>0</v>
      </c>
      <c r="S21" s="82">
        <v>0</v>
      </c>
      <c r="T21" s="82">
        <v>35</v>
      </c>
      <c r="U21" s="76">
        <f t="shared" si="5"/>
        <v>100</v>
      </c>
      <c r="V21" s="76">
        <f t="shared" si="6"/>
        <v>0</v>
      </c>
      <c r="W21" s="76">
        <f t="shared" si="7"/>
        <v>0</v>
      </c>
      <c r="X21" s="361">
        <v>35</v>
      </c>
      <c r="Y21" s="361">
        <v>0</v>
      </c>
      <c r="Z21" s="82">
        <v>0</v>
      </c>
      <c r="AA21" s="82">
        <v>35</v>
      </c>
      <c r="AB21" s="76">
        <f t="shared" si="8"/>
        <v>100</v>
      </c>
      <c r="AC21" s="76">
        <f t="shared" si="9"/>
        <v>0</v>
      </c>
      <c r="AD21" s="76">
        <f t="shared" si="10"/>
        <v>0</v>
      </c>
      <c r="AE21" s="355">
        <v>33</v>
      </c>
      <c r="AF21" s="82">
        <v>0</v>
      </c>
      <c r="AG21" s="82">
        <v>0</v>
      </c>
      <c r="AH21" s="355">
        <v>33</v>
      </c>
      <c r="AI21" s="76">
        <f t="shared" si="16"/>
        <v>100</v>
      </c>
      <c r="AJ21" s="76">
        <f t="shared" si="11"/>
        <v>0</v>
      </c>
      <c r="AK21" s="76">
        <f t="shared" si="12"/>
        <v>0</v>
      </c>
      <c r="AL21" s="355">
        <v>35</v>
      </c>
      <c r="AM21" s="82">
        <v>0</v>
      </c>
      <c r="AN21" s="82">
        <v>0</v>
      </c>
      <c r="AO21" s="355">
        <v>35</v>
      </c>
      <c r="AP21" s="76">
        <f t="shared" si="17"/>
        <v>100</v>
      </c>
      <c r="AQ21" s="76">
        <f t="shared" si="13"/>
        <v>0</v>
      </c>
      <c r="AR21" s="76">
        <f t="shared" si="14"/>
        <v>0</v>
      </c>
    </row>
    <row r="22" spans="2:44" ht="16.8" customHeight="1" x14ac:dyDescent="0.3">
      <c r="B22" s="422" t="s">
        <v>32</v>
      </c>
      <c r="C22" s="361">
        <v>48</v>
      </c>
      <c r="D22" s="361">
        <v>0</v>
      </c>
      <c r="E22" s="82">
        <v>0</v>
      </c>
      <c r="F22" s="82">
        <v>48</v>
      </c>
      <c r="G22" s="76">
        <f t="shared" si="15"/>
        <v>100</v>
      </c>
      <c r="H22" s="76">
        <f t="shared" si="0"/>
        <v>0</v>
      </c>
      <c r="I22" s="76">
        <f t="shared" si="1"/>
        <v>0</v>
      </c>
      <c r="J22" s="361">
        <v>48</v>
      </c>
      <c r="K22" s="361">
        <v>0</v>
      </c>
      <c r="L22" s="82">
        <v>0</v>
      </c>
      <c r="M22" s="82">
        <v>48</v>
      </c>
      <c r="N22" s="76">
        <f t="shared" si="2"/>
        <v>100</v>
      </c>
      <c r="O22" s="76">
        <f t="shared" si="3"/>
        <v>0</v>
      </c>
      <c r="P22" s="76">
        <f t="shared" si="4"/>
        <v>0</v>
      </c>
      <c r="Q22" s="361">
        <v>48</v>
      </c>
      <c r="R22" s="361">
        <v>0</v>
      </c>
      <c r="S22" s="82">
        <v>0</v>
      </c>
      <c r="T22" s="82">
        <v>48</v>
      </c>
      <c r="U22" s="76">
        <f t="shared" si="5"/>
        <v>100</v>
      </c>
      <c r="V22" s="76">
        <f t="shared" si="6"/>
        <v>0</v>
      </c>
      <c r="W22" s="76">
        <f t="shared" si="7"/>
        <v>0</v>
      </c>
      <c r="X22" s="361">
        <v>48</v>
      </c>
      <c r="Y22" s="361">
        <v>0</v>
      </c>
      <c r="Z22" s="82">
        <v>0</v>
      </c>
      <c r="AA22" s="82">
        <v>48</v>
      </c>
      <c r="AB22" s="76">
        <f t="shared" si="8"/>
        <v>100</v>
      </c>
      <c r="AC22" s="76">
        <f t="shared" si="9"/>
        <v>0</v>
      </c>
      <c r="AD22" s="76">
        <f t="shared" si="10"/>
        <v>0</v>
      </c>
      <c r="AE22" s="355">
        <v>50</v>
      </c>
      <c r="AF22" s="82">
        <v>0</v>
      </c>
      <c r="AG22" s="82">
        <v>0</v>
      </c>
      <c r="AH22" s="355">
        <v>50</v>
      </c>
      <c r="AI22" s="76">
        <f t="shared" si="16"/>
        <v>100</v>
      </c>
      <c r="AJ22" s="76">
        <f t="shared" si="11"/>
        <v>0</v>
      </c>
      <c r="AK22" s="76">
        <f t="shared" si="12"/>
        <v>0</v>
      </c>
      <c r="AL22" s="355">
        <v>44</v>
      </c>
      <c r="AM22" s="82">
        <v>0</v>
      </c>
      <c r="AN22" s="82">
        <v>0</v>
      </c>
      <c r="AO22" s="355">
        <v>44</v>
      </c>
      <c r="AP22" s="76">
        <f t="shared" si="17"/>
        <v>100</v>
      </c>
      <c r="AQ22" s="76">
        <f t="shared" si="13"/>
        <v>0</v>
      </c>
      <c r="AR22" s="76">
        <f t="shared" si="14"/>
        <v>0</v>
      </c>
    </row>
    <row r="23" spans="2:44" ht="16.8" customHeight="1" x14ac:dyDescent="0.3">
      <c r="B23" s="422" t="s">
        <v>33</v>
      </c>
      <c r="C23" s="361">
        <v>66</v>
      </c>
      <c r="D23" s="361">
        <v>0</v>
      </c>
      <c r="E23" s="82">
        <v>0</v>
      </c>
      <c r="F23" s="82">
        <v>66</v>
      </c>
      <c r="G23" s="76">
        <f t="shared" si="15"/>
        <v>100</v>
      </c>
      <c r="H23" s="76">
        <f t="shared" si="0"/>
        <v>0</v>
      </c>
      <c r="I23" s="76">
        <f t="shared" si="1"/>
        <v>0</v>
      </c>
      <c r="J23" s="361">
        <v>66</v>
      </c>
      <c r="K23" s="361">
        <v>0</v>
      </c>
      <c r="L23" s="82">
        <v>0</v>
      </c>
      <c r="M23" s="82">
        <v>66</v>
      </c>
      <c r="N23" s="76">
        <f t="shared" si="2"/>
        <v>100</v>
      </c>
      <c r="O23" s="76">
        <f t="shared" si="3"/>
        <v>0</v>
      </c>
      <c r="P23" s="76">
        <f t="shared" si="4"/>
        <v>0</v>
      </c>
      <c r="Q23" s="361">
        <v>66</v>
      </c>
      <c r="R23" s="361">
        <v>0</v>
      </c>
      <c r="S23" s="82">
        <v>0</v>
      </c>
      <c r="T23" s="82">
        <v>66</v>
      </c>
      <c r="U23" s="76">
        <f t="shared" si="5"/>
        <v>100</v>
      </c>
      <c r="V23" s="76">
        <f t="shared" si="6"/>
        <v>0</v>
      </c>
      <c r="W23" s="76">
        <f t="shared" si="7"/>
        <v>0</v>
      </c>
      <c r="X23" s="361">
        <v>66</v>
      </c>
      <c r="Y23" s="361">
        <v>0</v>
      </c>
      <c r="Z23" s="82">
        <v>0</v>
      </c>
      <c r="AA23" s="82">
        <v>66</v>
      </c>
      <c r="AB23" s="76">
        <f t="shared" si="8"/>
        <v>100</v>
      </c>
      <c r="AC23" s="76">
        <f t="shared" si="9"/>
        <v>0</v>
      </c>
      <c r="AD23" s="76">
        <f t="shared" si="10"/>
        <v>0</v>
      </c>
      <c r="AE23" s="355">
        <v>66</v>
      </c>
      <c r="AF23" s="82">
        <v>0</v>
      </c>
      <c r="AG23" s="82">
        <v>0</v>
      </c>
      <c r="AH23" s="355">
        <v>66</v>
      </c>
      <c r="AI23" s="76">
        <f t="shared" si="16"/>
        <v>100</v>
      </c>
      <c r="AJ23" s="76">
        <f t="shared" si="11"/>
        <v>0</v>
      </c>
      <c r="AK23" s="76">
        <f t="shared" si="12"/>
        <v>0</v>
      </c>
      <c r="AL23" s="355">
        <v>63</v>
      </c>
      <c r="AM23" s="82">
        <v>0</v>
      </c>
      <c r="AN23" s="82">
        <v>0</v>
      </c>
      <c r="AO23" s="355">
        <v>63</v>
      </c>
      <c r="AP23" s="76">
        <f t="shared" si="17"/>
        <v>100</v>
      </c>
      <c r="AQ23" s="76">
        <f t="shared" si="13"/>
        <v>0</v>
      </c>
      <c r="AR23" s="76">
        <f t="shared" si="14"/>
        <v>0</v>
      </c>
    </row>
    <row r="24" spans="2:44" ht="16.8" customHeight="1" x14ac:dyDescent="0.3">
      <c r="B24" s="423" t="s">
        <v>34</v>
      </c>
      <c r="C24" s="362">
        <v>52</v>
      </c>
      <c r="D24" s="362">
        <v>0</v>
      </c>
      <c r="E24" s="82">
        <v>0</v>
      </c>
      <c r="F24" s="82">
        <v>52</v>
      </c>
      <c r="G24" s="76">
        <f t="shared" si="15"/>
        <v>100</v>
      </c>
      <c r="H24" s="76">
        <f t="shared" si="0"/>
        <v>0</v>
      </c>
      <c r="I24" s="76">
        <f t="shared" si="1"/>
        <v>0</v>
      </c>
      <c r="J24" s="362">
        <v>52</v>
      </c>
      <c r="K24" s="362">
        <v>0</v>
      </c>
      <c r="L24" s="82">
        <v>0</v>
      </c>
      <c r="M24" s="82">
        <v>52</v>
      </c>
      <c r="N24" s="76">
        <f t="shared" si="2"/>
        <v>100</v>
      </c>
      <c r="O24" s="76">
        <f t="shared" si="3"/>
        <v>0</v>
      </c>
      <c r="P24" s="76">
        <f t="shared" si="4"/>
        <v>0</v>
      </c>
      <c r="Q24" s="362">
        <v>52</v>
      </c>
      <c r="R24" s="362">
        <v>0</v>
      </c>
      <c r="S24" s="82">
        <v>0</v>
      </c>
      <c r="T24" s="82">
        <v>52</v>
      </c>
      <c r="U24" s="76">
        <f t="shared" si="5"/>
        <v>100</v>
      </c>
      <c r="V24" s="76">
        <f t="shared" si="6"/>
        <v>0</v>
      </c>
      <c r="W24" s="76">
        <f t="shared" si="7"/>
        <v>0</v>
      </c>
      <c r="X24" s="362">
        <v>52</v>
      </c>
      <c r="Y24" s="362">
        <v>0</v>
      </c>
      <c r="Z24" s="82">
        <v>0</v>
      </c>
      <c r="AA24" s="82">
        <v>52</v>
      </c>
      <c r="AB24" s="76">
        <f t="shared" si="8"/>
        <v>100</v>
      </c>
      <c r="AC24" s="76">
        <f t="shared" si="9"/>
        <v>0</v>
      </c>
      <c r="AD24" s="76">
        <f t="shared" si="10"/>
        <v>0</v>
      </c>
      <c r="AE24" s="356">
        <v>51</v>
      </c>
      <c r="AF24" s="31">
        <v>0</v>
      </c>
      <c r="AG24" s="31">
        <v>0</v>
      </c>
      <c r="AH24" s="356">
        <v>51</v>
      </c>
      <c r="AI24" s="76">
        <f t="shared" si="16"/>
        <v>100</v>
      </c>
      <c r="AJ24" s="76">
        <f t="shared" si="11"/>
        <v>0</v>
      </c>
      <c r="AK24" s="76">
        <f t="shared" si="12"/>
        <v>0</v>
      </c>
      <c r="AL24" s="356">
        <v>52</v>
      </c>
      <c r="AM24" s="31">
        <v>0</v>
      </c>
      <c r="AN24" s="31">
        <v>0</v>
      </c>
      <c r="AO24" s="356">
        <v>52</v>
      </c>
      <c r="AP24" s="76">
        <f t="shared" si="17"/>
        <v>100</v>
      </c>
      <c r="AQ24" s="76">
        <f t="shared" si="13"/>
        <v>0</v>
      </c>
      <c r="AR24" s="76">
        <f t="shared" si="14"/>
        <v>0</v>
      </c>
    </row>
    <row r="25" spans="2:44" ht="16.8" customHeight="1" x14ac:dyDescent="0.3">
      <c r="B25" s="14" t="s">
        <v>27</v>
      </c>
      <c r="C25" s="105">
        <v>306</v>
      </c>
      <c r="D25" s="105">
        <v>0</v>
      </c>
      <c r="E25" s="105">
        <v>0</v>
      </c>
      <c r="F25" s="105">
        <v>306</v>
      </c>
      <c r="G25" s="18"/>
      <c r="J25" s="105">
        <v>306</v>
      </c>
      <c r="K25" s="105">
        <v>0</v>
      </c>
      <c r="L25" s="105">
        <v>0</v>
      </c>
      <c r="M25" s="105">
        <v>306</v>
      </c>
      <c r="N25" s="18"/>
      <c r="Q25" s="105">
        <v>306</v>
      </c>
      <c r="R25" s="105">
        <v>0</v>
      </c>
      <c r="S25" s="105">
        <v>0</v>
      </c>
      <c r="T25" s="105">
        <v>306</v>
      </c>
      <c r="U25" s="18"/>
      <c r="X25" s="105">
        <v>306</v>
      </c>
      <c r="Y25" s="105">
        <v>0</v>
      </c>
      <c r="Z25" s="105">
        <v>0</v>
      </c>
      <c r="AA25" s="105">
        <v>306</v>
      </c>
      <c r="AB25" s="18"/>
      <c r="AE25" s="15">
        <v>306</v>
      </c>
      <c r="AF25" s="15">
        <v>0</v>
      </c>
      <c r="AG25" s="15">
        <v>0</v>
      </c>
      <c r="AH25" s="15">
        <v>306</v>
      </c>
      <c r="AI25" s="18"/>
      <c r="AL25" s="15">
        <v>306</v>
      </c>
      <c r="AM25" s="15">
        <v>0</v>
      </c>
      <c r="AN25" s="15">
        <v>0</v>
      </c>
      <c r="AO25" s="15">
        <v>306</v>
      </c>
      <c r="AP25" s="18"/>
    </row>
    <row r="26" spans="2:44" ht="16.8" customHeight="1" x14ac:dyDescent="0.3">
      <c r="B26" s="16"/>
      <c r="C26" s="106"/>
      <c r="D26" s="106"/>
      <c r="E26" s="106"/>
      <c r="F26" s="106"/>
      <c r="G26" s="18"/>
      <c r="J26" s="106"/>
      <c r="K26" s="106"/>
      <c r="L26" s="106"/>
      <c r="M26" s="106"/>
      <c r="N26" s="18"/>
      <c r="Q26" s="106"/>
      <c r="R26" s="106"/>
      <c r="S26" s="106"/>
      <c r="T26" s="106"/>
      <c r="U26" s="18"/>
      <c r="X26" s="106"/>
      <c r="Y26" s="106"/>
      <c r="Z26" s="106"/>
      <c r="AA26" s="106"/>
      <c r="AB26" s="18"/>
      <c r="AE26" s="17"/>
      <c r="AF26" s="17"/>
      <c r="AG26" s="17"/>
      <c r="AH26" s="17"/>
      <c r="AI26" s="18"/>
      <c r="AL26" s="17"/>
      <c r="AM26" s="17"/>
      <c r="AN26" s="17"/>
      <c r="AO26" s="17"/>
      <c r="AP26" s="18"/>
    </row>
    <row r="27" spans="2:44" ht="16.8" customHeight="1" x14ac:dyDescent="0.3">
      <c r="B27" s="46" t="s">
        <v>28</v>
      </c>
      <c r="C27" s="426"/>
      <c r="D27" s="426"/>
      <c r="E27" s="107"/>
      <c r="F27" s="107"/>
      <c r="G27" s="51"/>
      <c r="H27" s="28"/>
      <c r="I27" s="28"/>
      <c r="J27" s="426"/>
      <c r="K27" s="426"/>
      <c r="L27" s="107"/>
      <c r="M27" s="107"/>
      <c r="N27" s="51"/>
      <c r="O27" s="79"/>
      <c r="P27" s="79"/>
      <c r="Q27" s="426"/>
      <c r="R27" s="426"/>
      <c r="S27" s="107"/>
      <c r="T27" s="107"/>
      <c r="U27" s="51"/>
      <c r="V27" s="28"/>
      <c r="W27" s="28"/>
      <c r="X27" s="426"/>
      <c r="Y27" s="426"/>
      <c r="Z27" s="107"/>
      <c r="AA27" s="107"/>
      <c r="AB27" s="51"/>
      <c r="AC27" s="28"/>
      <c r="AD27" s="29"/>
      <c r="AE27" s="425"/>
      <c r="AF27" s="425"/>
      <c r="AG27" s="51"/>
      <c r="AH27" s="51"/>
      <c r="AI27" s="51"/>
      <c r="AJ27" s="28"/>
      <c r="AK27" s="29"/>
      <c r="AL27" s="425"/>
      <c r="AM27" s="425"/>
      <c r="AN27" s="51"/>
      <c r="AO27" s="425"/>
      <c r="AP27" s="51"/>
      <c r="AQ27" s="28"/>
      <c r="AR27" s="29"/>
    </row>
    <row r="28" spans="2:44" ht="16.8" customHeight="1" x14ac:dyDescent="0.3">
      <c r="B28" s="424" t="s">
        <v>155</v>
      </c>
      <c r="C28" s="363">
        <v>18</v>
      </c>
      <c r="D28" s="363">
        <v>0</v>
      </c>
      <c r="E28" s="85">
        <v>0</v>
      </c>
      <c r="F28" s="85">
        <v>18</v>
      </c>
      <c r="G28" s="76">
        <f>(C28/F28)*100</f>
        <v>100</v>
      </c>
      <c r="H28" s="76">
        <f>(D28/F28)*100</f>
        <v>0</v>
      </c>
      <c r="I28" s="76">
        <f>(E28/F28)*100</f>
        <v>0</v>
      </c>
      <c r="J28" s="363">
        <v>18</v>
      </c>
      <c r="K28" s="363">
        <v>0</v>
      </c>
      <c r="L28" s="85">
        <v>0</v>
      </c>
      <c r="M28" s="85">
        <v>18</v>
      </c>
      <c r="N28" s="76">
        <f>(J28/M28)*100</f>
        <v>100</v>
      </c>
      <c r="O28" s="76">
        <f>(K28/M28)*100</f>
        <v>0</v>
      </c>
      <c r="P28" s="76">
        <f>(L28/M28)*100</f>
        <v>0</v>
      </c>
      <c r="Q28" s="363">
        <v>18</v>
      </c>
      <c r="R28" s="363">
        <v>0</v>
      </c>
      <c r="S28" s="85">
        <v>0</v>
      </c>
      <c r="T28" s="85">
        <v>18</v>
      </c>
      <c r="U28" s="76">
        <f>(Q28/T28)*100</f>
        <v>100</v>
      </c>
      <c r="V28" s="76">
        <f>(R28/T28)*100</f>
        <v>0</v>
      </c>
      <c r="W28" s="76">
        <f>(S28/T28)*100</f>
        <v>0</v>
      </c>
      <c r="X28" s="363">
        <v>18</v>
      </c>
      <c r="Y28" s="363">
        <v>0</v>
      </c>
      <c r="Z28" s="85">
        <v>0</v>
      </c>
      <c r="AA28" s="85">
        <v>18</v>
      </c>
      <c r="AB28" s="76">
        <f>(X28/AA28)*100</f>
        <v>100</v>
      </c>
      <c r="AC28" s="76">
        <f>(Y28/AA28)*100</f>
        <v>0</v>
      </c>
      <c r="AD28" s="76">
        <f>(Z28/AA28)*100</f>
        <v>0</v>
      </c>
      <c r="AE28" s="359">
        <v>16</v>
      </c>
      <c r="AF28" s="39">
        <v>0</v>
      </c>
      <c r="AG28" s="39">
        <v>0</v>
      </c>
      <c r="AH28" s="359">
        <v>18</v>
      </c>
      <c r="AI28" s="76">
        <f>(AE28/AH28)*100</f>
        <v>88.888888888888886</v>
      </c>
      <c r="AJ28" s="76">
        <f>(AF28/AH28)*100</f>
        <v>0</v>
      </c>
      <c r="AK28" s="76">
        <f>(AG28/AH28)*100</f>
        <v>0</v>
      </c>
      <c r="AL28" s="359">
        <v>15</v>
      </c>
      <c r="AM28" s="39">
        <v>0</v>
      </c>
      <c r="AN28" s="39">
        <v>0</v>
      </c>
      <c r="AO28" s="359">
        <v>15</v>
      </c>
      <c r="AP28" s="76">
        <f>(AL28/AO28)*100</f>
        <v>100</v>
      </c>
      <c r="AQ28" s="76">
        <f>(AM28/AO28)*100</f>
        <v>0</v>
      </c>
      <c r="AR28" s="76">
        <f>(AN28/AO28)*100</f>
        <v>0</v>
      </c>
    </row>
    <row r="29" spans="2:44" ht="16.8" customHeight="1" x14ac:dyDescent="0.3">
      <c r="B29" s="423" t="s">
        <v>37</v>
      </c>
      <c r="C29" s="362">
        <v>15</v>
      </c>
      <c r="D29" s="362">
        <v>0</v>
      </c>
      <c r="E29" s="82">
        <v>0</v>
      </c>
      <c r="F29" s="82">
        <v>15</v>
      </c>
      <c r="G29" s="76">
        <f>(C29/F29)*100</f>
        <v>100</v>
      </c>
      <c r="H29" s="76">
        <f>(D29/F29)*100</f>
        <v>0</v>
      </c>
      <c r="I29" s="76">
        <f>(E29/F29)*100</f>
        <v>0</v>
      </c>
      <c r="J29" s="362">
        <v>15</v>
      </c>
      <c r="K29" s="362">
        <v>0</v>
      </c>
      <c r="L29" s="82">
        <v>0</v>
      </c>
      <c r="M29" s="82">
        <v>15</v>
      </c>
      <c r="N29" s="76">
        <f>(J29/M29)*100</f>
        <v>100</v>
      </c>
      <c r="O29" s="76">
        <f>(K29/M29)*100</f>
        <v>0</v>
      </c>
      <c r="P29" s="76">
        <f>(L29/M29)*100</f>
        <v>0</v>
      </c>
      <c r="Q29" s="362">
        <v>15</v>
      </c>
      <c r="R29" s="362">
        <v>0</v>
      </c>
      <c r="S29" s="82">
        <v>0</v>
      </c>
      <c r="T29" s="82">
        <v>15</v>
      </c>
      <c r="U29" s="76">
        <f>(Q29/T29)*100</f>
        <v>100</v>
      </c>
      <c r="V29" s="76">
        <f>(R29/T29)*100</f>
        <v>0</v>
      </c>
      <c r="W29" s="76">
        <f>(S29/T29)*100</f>
        <v>0</v>
      </c>
      <c r="X29" s="362">
        <v>15</v>
      </c>
      <c r="Y29" s="362">
        <v>0</v>
      </c>
      <c r="Z29" s="82">
        <v>0</v>
      </c>
      <c r="AA29" s="82">
        <v>15</v>
      </c>
      <c r="AB29" s="76">
        <f>(X29/AA29)*100</f>
        <v>100</v>
      </c>
      <c r="AC29" s="76">
        <f>(Y29/AA29)*100</f>
        <v>0</v>
      </c>
      <c r="AD29" s="76">
        <f>(Z29/AA29)*100</f>
        <v>0</v>
      </c>
      <c r="AE29" s="356">
        <v>13</v>
      </c>
      <c r="AF29" s="31">
        <v>0</v>
      </c>
      <c r="AG29" s="31">
        <v>0</v>
      </c>
      <c r="AH29" s="356">
        <v>15</v>
      </c>
      <c r="AI29" s="76">
        <f>(AE29/AH29)*100</f>
        <v>86.666666666666671</v>
      </c>
      <c r="AJ29" s="76">
        <f>(AF29/AH29)*100</f>
        <v>0</v>
      </c>
      <c r="AK29" s="76">
        <f>(AG29/AH29)*100</f>
        <v>0</v>
      </c>
      <c r="AL29" s="356">
        <v>13</v>
      </c>
      <c r="AM29" s="31">
        <v>0</v>
      </c>
      <c r="AN29" s="31">
        <v>0</v>
      </c>
      <c r="AO29" s="356">
        <v>13</v>
      </c>
      <c r="AP29" s="76">
        <f>(AL29/AO29)*100</f>
        <v>100</v>
      </c>
      <c r="AQ29" s="76">
        <f>(AM29/AO29)*100</f>
        <v>0</v>
      </c>
      <c r="AR29" s="76">
        <f>(AN29/AO29)*100</f>
        <v>0</v>
      </c>
    </row>
    <row r="30" spans="2:44" ht="16.8" customHeight="1" x14ac:dyDescent="0.3">
      <c r="B30" s="423" t="s">
        <v>99</v>
      </c>
      <c r="C30" s="362">
        <v>5</v>
      </c>
      <c r="D30" s="362">
        <v>0</v>
      </c>
      <c r="E30" s="82">
        <v>0</v>
      </c>
      <c r="F30" s="82">
        <v>5</v>
      </c>
      <c r="G30" s="76">
        <f t="shared" ref="G30" si="18">(C30/F30)*100</f>
        <v>100</v>
      </c>
      <c r="H30" s="76">
        <f t="shared" ref="H30" si="19">(D30/F30)*100</f>
        <v>0</v>
      </c>
      <c r="I30" s="76">
        <f t="shared" ref="I30" si="20">(E30/F30)*100</f>
        <v>0</v>
      </c>
      <c r="J30" s="362">
        <v>5</v>
      </c>
      <c r="K30" s="362">
        <v>0</v>
      </c>
      <c r="L30" s="82">
        <v>0</v>
      </c>
      <c r="M30" s="82">
        <v>5</v>
      </c>
      <c r="N30" s="76">
        <f t="shared" ref="N30" si="21">(J30/M30)*100</f>
        <v>100</v>
      </c>
      <c r="O30" s="76">
        <f t="shared" ref="O30" si="22">(K30/M30)*100</f>
        <v>0</v>
      </c>
      <c r="P30" s="76">
        <f t="shared" ref="P30" si="23">(L30/M30)*100</f>
        <v>0</v>
      </c>
      <c r="Q30" s="362">
        <v>5</v>
      </c>
      <c r="R30" s="362">
        <v>0</v>
      </c>
      <c r="S30" s="82">
        <v>0</v>
      </c>
      <c r="T30" s="82">
        <v>5</v>
      </c>
      <c r="U30" s="76">
        <f t="shared" ref="U30" si="24">(Q30/T30)*100</f>
        <v>100</v>
      </c>
      <c r="V30" s="76">
        <f t="shared" ref="V30" si="25">(R30/T30)*100</f>
        <v>0</v>
      </c>
      <c r="W30" s="76">
        <f t="shared" ref="W30" si="26">(S30/T30)*100</f>
        <v>0</v>
      </c>
      <c r="X30" s="362">
        <v>5</v>
      </c>
      <c r="Y30" s="362">
        <v>0</v>
      </c>
      <c r="Z30" s="82">
        <v>0</v>
      </c>
      <c r="AA30" s="82">
        <v>5</v>
      </c>
      <c r="AB30" s="76">
        <f t="shared" ref="AB30" si="27">(X30/AA30)*100</f>
        <v>100</v>
      </c>
      <c r="AC30" s="76">
        <f t="shared" ref="AC30" si="28">(Y30/AA30)*100</f>
        <v>0</v>
      </c>
      <c r="AD30" s="76">
        <f t="shared" ref="AD30" si="29">(Z30/AA30)*100</f>
        <v>0</v>
      </c>
      <c r="AE30" s="356">
        <v>5</v>
      </c>
      <c r="AF30" s="31">
        <v>0</v>
      </c>
      <c r="AG30" s="31">
        <v>0</v>
      </c>
      <c r="AH30" s="356">
        <v>5</v>
      </c>
      <c r="AI30" s="76">
        <f t="shared" ref="AI30" si="30">(AE30/AH30)*100</f>
        <v>100</v>
      </c>
      <c r="AJ30" s="76">
        <f t="shared" ref="AJ30" si="31">(AF30/AH30)*100</f>
        <v>0</v>
      </c>
      <c r="AK30" s="76">
        <f t="shared" ref="AK30" si="32">(AG30/AH30)*100</f>
        <v>0</v>
      </c>
      <c r="AL30" s="356">
        <v>5</v>
      </c>
      <c r="AM30" s="31">
        <v>0</v>
      </c>
      <c r="AN30" s="31">
        <v>0</v>
      </c>
      <c r="AO30" s="356">
        <v>5</v>
      </c>
      <c r="AP30" s="76">
        <f t="shared" ref="AP30" si="33">(AL30/AO30)*100</f>
        <v>100</v>
      </c>
      <c r="AQ30" s="76">
        <f t="shared" ref="AQ30" si="34">(AM30/AO30)*100</f>
        <v>0</v>
      </c>
      <c r="AR30" s="76">
        <f t="shared" ref="AR30" si="35">(AN30/AO30)*100</f>
        <v>0</v>
      </c>
    </row>
    <row r="31" spans="2:44" ht="16.8" customHeight="1" x14ac:dyDescent="0.3">
      <c r="B31" s="423" t="s">
        <v>98</v>
      </c>
      <c r="C31" s="362">
        <v>11</v>
      </c>
      <c r="D31" s="362">
        <v>0</v>
      </c>
      <c r="E31" s="82">
        <v>0</v>
      </c>
      <c r="F31" s="82">
        <v>11</v>
      </c>
      <c r="G31" s="76">
        <f>(C31/F31)*100</f>
        <v>100</v>
      </c>
      <c r="H31" s="76">
        <f>(D31/F31)*100</f>
        <v>0</v>
      </c>
      <c r="I31" s="76">
        <f>(E31/F31)*100</f>
        <v>0</v>
      </c>
      <c r="J31" s="362">
        <v>11</v>
      </c>
      <c r="K31" s="362">
        <v>0</v>
      </c>
      <c r="L31" s="82">
        <v>0</v>
      </c>
      <c r="M31" s="82">
        <v>11</v>
      </c>
      <c r="N31" s="76">
        <f>(J31/M31)*100</f>
        <v>100</v>
      </c>
      <c r="O31" s="76">
        <f>(K31/M31)*100</f>
        <v>0</v>
      </c>
      <c r="P31" s="76">
        <f>(L31/M31)*100</f>
        <v>0</v>
      </c>
      <c r="Q31" s="362">
        <v>11</v>
      </c>
      <c r="R31" s="362">
        <v>0</v>
      </c>
      <c r="S31" s="82">
        <v>0</v>
      </c>
      <c r="T31" s="82">
        <v>11</v>
      </c>
      <c r="U31" s="76">
        <f>(Q31/T31)*100</f>
        <v>100</v>
      </c>
      <c r="V31" s="76">
        <f>(R31/T31)*100</f>
        <v>0</v>
      </c>
      <c r="W31" s="76">
        <f>(S31/T31)*100</f>
        <v>0</v>
      </c>
      <c r="X31" s="362">
        <v>11</v>
      </c>
      <c r="Y31" s="362">
        <v>0</v>
      </c>
      <c r="Z31" s="82">
        <v>0</v>
      </c>
      <c r="AA31" s="82">
        <v>11</v>
      </c>
      <c r="AB31" s="76">
        <f>(X31/AA31)*100</f>
        <v>100</v>
      </c>
      <c r="AC31" s="76">
        <f>(Y31/AA31)*100</f>
        <v>0</v>
      </c>
      <c r="AD31" s="76">
        <f>(Z31/AA31)*100</f>
        <v>0</v>
      </c>
      <c r="AE31" s="356">
        <v>11</v>
      </c>
      <c r="AF31" s="34">
        <v>0</v>
      </c>
      <c r="AG31" s="34">
        <v>0</v>
      </c>
      <c r="AH31" s="356">
        <v>11</v>
      </c>
      <c r="AI31" s="76">
        <f>(AE31/AH31)*100</f>
        <v>100</v>
      </c>
      <c r="AJ31" s="76">
        <f>(AF31/AH31)*100</f>
        <v>0</v>
      </c>
      <c r="AK31" s="76">
        <f>(AG31/AH31)*100</f>
        <v>0</v>
      </c>
      <c r="AL31" s="356">
        <v>10</v>
      </c>
      <c r="AM31" s="34">
        <v>0</v>
      </c>
      <c r="AN31" s="34">
        <v>0</v>
      </c>
      <c r="AO31" s="356">
        <v>10</v>
      </c>
      <c r="AP31" s="76">
        <f>(AL31/AO31)*100</f>
        <v>100</v>
      </c>
      <c r="AQ31" s="76">
        <f>(AM31/AO31)*100</f>
        <v>0</v>
      </c>
      <c r="AR31" s="76">
        <f>(AN31/AO31)*100</f>
        <v>0</v>
      </c>
    </row>
    <row r="32" spans="2:44" x14ac:dyDescent="0.3">
      <c r="B32" s="14" t="s">
        <v>29</v>
      </c>
      <c r="C32" s="108">
        <v>49</v>
      </c>
      <c r="D32" s="108">
        <v>0</v>
      </c>
      <c r="E32" s="108">
        <v>0</v>
      </c>
      <c r="F32" s="108">
        <v>49</v>
      </c>
      <c r="G32" s="50"/>
      <c r="J32" s="108">
        <v>49</v>
      </c>
      <c r="K32" s="108">
        <v>0</v>
      </c>
      <c r="L32" s="108">
        <v>0</v>
      </c>
      <c r="M32" s="108">
        <v>49</v>
      </c>
      <c r="N32" s="50"/>
      <c r="Q32" s="108">
        <v>49</v>
      </c>
      <c r="R32" s="108">
        <v>0</v>
      </c>
      <c r="S32" s="108">
        <v>0</v>
      </c>
      <c r="T32" s="108">
        <v>49</v>
      </c>
      <c r="U32" s="50"/>
      <c r="X32" s="108">
        <v>49</v>
      </c>
      <c r="Y32" s="108">
        <v>0</v>
      </c>
      <c r="Z32" s="108">
        <v>0</v>
      </c>
      <c r="AA32" s="108">
        <v>49</v>
      </c>
      <c r="AB32" s="50"/>
      <c r="AE32" s="21">
        <v>49</v>
      </c>
      <c r="AF32" s="21">
        <v>0</v>
      </c>
      <c r="AG32" s="21">
        <v>0</v>
      </c>
      <c r="AH32" s="21">
        <v>49</v>
      </c>
      <c r="AI32" s="50"/>
      <c r="AL32" s="21">
        <v>49</v>
      </c>
      <c r="AM32" s="21">
        <v>0</v>
      </c>
      <c r="AN32" s="21">
        <v>0</v>
      </c>
      <c r="AO32" s="21">
        <v>49</v>
      </c>
      <c r="AP32" s="50"/>
    </row>
    <row r="33" spans="2:42" x14ac:dyDescent="0.3">
      <c r="B33" s="8"/>
      <c r="C33" s="109"/>
      <c r="D33" s="109"/>
      <c r="E33" s="109"/>
      <c r="F33" s="109"/>
      <c r="G33" s="22"/>
      <c r="J33" s="109"/>
      <c r="K33" s="109"/>
      <c r="L33" s="109"/>
      <c r="M33" s="109"/>
      <c r="N33" s="80"/>
      <c r="Q33" s="109"/>
      <c r="R33" s="109"/>
      <c r="S33" s="109"/>
      <c r="T33" s="109"/>
      <c r="U33" s="22"/>
      <c r="X33" s="109"/>
      <c r="Y33" s="109"/>
      <c r="Z33" s="109"/>
      <c r="AA33" s="109"/>
      <c r="AB33" s="22"/>
      <c r="AE33" s="8"/>
      <c r="AF33" s="8"/>
      <c r="AG33" s="8"/>
      <c r="AH33" s="8"/>
      <c r="AI33" s="22"/>
      <c r="AL33" s="8"/>
      <c r="AM33" s="8"/>
      <c r="AN33" s="8"/>
      <c r="AO33" s="8"/>
      <c r="AP33" s="22"/>
    </row>
    <row r="34" spans="2:42" x14ac:dyDescent="0.3">
      <c r="B34" s="14" t="s">
        <v>16</v>
      </c>
      <c r="C34" s="105">
        <v>355</v>
      </c>
      <c r="D34" s="105">
        <v>0</v>
      </c>
      <c r="E34" s="105">
        <v>0</v>
      </c>
      <c r="F34" s="105">
        <v>355</v>
      </c>
      <c r="G34" s="50"/>
      <c r="J34" s="105">
        <v>355</v>
      </c>
      <c r="K34" s="105">
        <v>0</v>
      </c>
      <c r="L34" s="105">
        <v>0</v>
      </c>
      <c r="M34" s="105">
        <v>355</v>
      </c>
      <c r="N34" s="50"/>
      <c r="Q34" s="105">
        <v>355</v>
      </c>
      <c r="R34" s="105">
        <v>0</v>
      </c>
      <c r="S34" s="105">
        <v>0</v>
      </c>
      <c r="T34" s="105">
        <v>355</v>
      </c>
      <c r="U34" s="50"/>
      <c r="X34" s="105">
        <v>355</v>
      </c>
      <c r="Y34" s="105">
        <v>0</v>
      </c>
      <c r="Z34" s="105">
        <v>0</v>
      </c>
      <c r="AA34" s="105">
        <v>355</v>
      </c>
      <c r="AB34" s="50"/>
      <c r="AE34" s="15">
        <v>355</v>
      </c>
      <c r="AF34" s="15">
        <v>0</v>
      </c>
      <c r="AG34" s="15">
        <v>0</v>
      </c>
      <c r="AH34" s="15">
        <v>355</v>
      </c>
      <c r="AI34" s="50"/>
      <c r="AL34" s="15">
        <v>355</v>
      </c>
      <c r="AM34" s="15">
        <v>0</v>
      </c>
      <c r="AN34" s="15">
        <v>0</v>
      </c>
      <c r="AO34" s="15">
        <v>355</v>
      </c>
      <c r="AP34" s="50"/>
    </row>
    <row r="36" spans="2:42" x14ac:dyDescent="0.3">
      <c r="B36" t="s">
        <v>146</v>
      </c>
    </row>
  </sheetData>
  <mergeCells count="13">
    <mergeCell ref="A3:D3"/>
    <mergeCell ref="AL16:AR16"/>
    <mergeCell ref="G5:H5"/>
    <mergeCell ref="AE16:AK16"/>
    <mergeCell ref="C16:I16"/>
    <mergeCell ref="J16:P16"/>
    <mergeCell ref="Q16:W16"/>
    <mergeCell ref="X16:AD16"/>
    <mergeCell ref="B5:E5"/>
    <mergeCell ref="I8:J8"/>
    <mergeCell ref="G8:H8"/>
    <mergeCell ref="E8:F8"/>
    <mergeCell ref="C8:D8"/>
  </mergeCells>
  <hyperlinks>
    <hyperlink ref="A1" location="INDICE!A1" display="Volver al indice" xr:uid="{00000000-0004-0000-0B00-000000000000}"/>
  </hyperlinks>
  <pageMargins left="0.7" right="0.7" top="0.75" bottom="0.75" header="0.3" footer="0.3"/>
  <pageSetup paperSize="9" orientation="portrait" r:id="rId1"/>
  <ignoredErrors>
    <ignoredError sqref="I12:J12"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K10"/>
  <sheetViews>
    <sheetView showGridLines="0" workbookViewId="0">
      <selection activeCell="G4" sqref="G4"/>
    </sheetView>
  </sheetViews>
  <sheetFormatPr baseColWidth="10" defaultColWidth="11.44140625" defaultRowHeight="14.4" x14ac:dyDescent="0.3"/>
  <cols>
    <col min="1" max="1" width="17.6640625" customWidth="1"/>
    <col min="2" max="11" width="15.109375" customWidth="1"/>
  </cols>
  <sheetData>
    <row r="1" spans="1:11" x14ac:dyDescent="0.3">
      <c r="A1" s="1" t="s">
        <v>10</v>
      </c>
      <c r="C1" s="48"/>
    </row>
    <row r="3" spans="1:11" ht="30" customHeight="1" thickBot="1" x14ac:dyDescent="0.35">
      <c r="A3" s="762" t="s">
        <v>85</v>
      </c>
      <c r="B3" s="762"/>
      <c r="C3" s="762"/>
      <c r="D3" s="762"/>
    </row>
    <row r="4" spans="1:11" x14ac:dyDescent="0.3">
      <c r="A4" s="47"/>
    </row>
    <row r="5" spans="1:11" ht="31.8" customHeight="1" x14ac:dyDescent="0.3">
      <c r="A5" s="353" t="s">
        <v>61</v>
      </c>
      <c r="B5" s="763" t="s">
        <v>276</v>
      </c>
      <c r="C5" s="764"/>
      <c r="D5" s="765"/>
    </row>
    <row r="9" spans="1:11" ht="31.2" customHeight="1" thickBot="1" x14ac:dyDescent="0.35">
      <c r="B9" s="427" t="s">
        <v>219</v>
      </c>
      <c r="C9" s="427" t="s">
        <v>201</v>
      </c>
      <c r="D9" s="428" t="s">
        <v>193</v>
      </c>
      <c r="E9" s="427" t="s">
        <v>133</v>
      </c>
      <c r="F9" s="428" t="s">
        <v>132</v>
      </c>
      <c r="G9" s="427" t="s">
        <v>121</v>
      </c>
      <c r="H9" s="428" t="s">
        <v>104</v>
      </c>
      <c r="I9" s="427" t="s">
        <v>15</v>
      </c>
      <c r="J9" s="428" t="s">
        <v>12</v>
      </c>
      <c r="K9" s="427" t="s">
        <v>11</v>
      </c>
    </row>
    <row r="10" spans="1:11" ht="25.8" customHeight="1" x14ac:dyDescent="0.3">
      <c r="A10" s="441" t="s">
        <v>61</v>
      </c>
      <c r="B10" s="442">
        <v>0</v>
      </c>
      <c r="C10" s="442">
        <v>0</v>
      </c>
      <c r="D10" s="442">
        <v>0</v>
      </c>
      <c r="E10" s="442">
        <v>0</v>
      </c>
      <c r="F10" s="442">
        <v>0</v>
      </c>
      <c r="G10" s="442">
        <v>0</v>
      </c>
      <c r="H10" s="442">
        <v>0</v>
      </c>
      <c r="I10" s="442">
        <v>0</v>
      </c>
      <c r="J10" s="442">
        <v>0</v>
      </c>
      <c r="K10" s="442">
        <v>0</v>
      </c>
    </row>
  </sheetData>
  <mergeCells count="2">
    <mergeCell ref="A3:D3"/>
    <mergeCell ref="B5:D5"/>
  </mergeCells>
  <hyperlinks>
    <hyperlink ref="A1" location="INDICE!A1" display="Volver al indice" xr:uid="{00000000-0004-0000-0C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G24"/>
  <sheetViews>
    <sheetView showGridLines="0" tabSelected="1" workbookViewId="0">
      <selection activeCell="J7" sqref="J7"/>
    </sheetView>
  </sheetViews>
  <sheetFormatPr baseColWidth="10" defaultColWidth="11.44140625" defaultRowHeight="14.4" x14ac:dyDescent="0.3"/>
  <cols>
    <col min="1" max="1" width="14.109375" customWidth="1"/>
    <col min="2" max="2" width="15.21875" customWidth="1"/>
    <col min="3" max="3" width="24.44140625" customWidth="1"/>
    <col min="4" max="7" width="17.21875" customWidth="1"/>
    <col min="8" max="8" width="15" customWidth="1"/>
    <col min="13" max="13" width="15.44140625" customWidth="1"/>
    <col min="16" max="19" width="14.109375" customWidth="1"/>
  </cols>
  <sheetData>
    <row r="1" spans="1:7" x14ac:dyDescent="0.3">
      <c r="A1" s="1" t="s">
        <v>10</v>
      </c>
      <c r="B1" s="1"/>
      <c r="D1" s="48"/>
    </row>
    <row r="3" spans="1:7" ht="27.6" customHeight="1" thickBot="1" x14ac:dyDescent="0.35">
      <c r="A3" s="755" t="s">
        <v>190</v>
      </c>
      <c r="B3" s="755"/>
      <c r="C3" s="755"/>
      <c r="D3" s="755"/>
      <c r="E3" s="755"/>
    </row>
    <row r="5" spans="1:7" ht="28.8" customHeight="1" x14ac:dyDescent="0.3">
      <c r="A5" s="353" t="s">
        <v>127</v>
      </c>
      <c r="B5" s="758" t="s">
        <v>86</v>
      </c>
      <c r="C5" s="759"/>
      <c r="D5" s="759"/>
      <c r="E5" s="759"/>
    </row>
    <row r="6" spans="1:7" ht="31.8" customHeight="1" x14ac:dyDescent="0.3">
      <c r="A6" s="353" t="s">
        <v>128</v>
      </c>
      <c r="B6" s="758" t="s">
        <v>87</v>
      </c>
      <c r="C6" s="759"/>
      <c r="D6" s="759"/>
      <c r="E6" s="759"/>
    </row>
    <row r="9" spans="1:7" ht="22.8" customHeight="1" thickBot="1" x14ac:dyDescent="0.35">
      <c r="D9" s="428" t="s">
        <v>201</v>
      </c>
      <c r="E9" s="427" t="s">
        <v>132</v>
      </c>
      <c r="F9" s="428" t="s">
        <v>11</v>
      </c>
      <c r="G9" s="427" t="s">
        <v>122</v>
      </c>
    </row>
    <row r="10" spans="1:7" ht="18" customHeight="1" x14ac:dyDescent="0.3">
      <c r="B10" s="670" t="s">
        <v>188</v>
      </c>
      <c r="C10" s="429" t="s">
        <v>88</v>
      </c>
      <c r="D10" s="430">
        <v>57</v>
      </c>
      <c r="E10" s="431">
        <v>53</v>
      </c>
      <c r="F10" s="430">
        <v>39</v>
      </c>
      <c r="G10" s="431"/>
    </row>
    <row r="11" spans="1:7" ht="18" customHeight="1" x14ac:dyDescent="0.3">
      <c r="B11" s="670"/>
      <c r="C11" s="429" t="s">
        <v>89</v>
      </c>
      <c r="D11" s="430">
        <v>14</v>
      </c>
      <c r="E11" s="431">
        <v>12</v>
      </c>
      <c r="F11" s="430">
        <v>9</v>
      </c>
      <c r="G11" s="431"/>
    </row>
    <row r="12" spans="1:7" ht="18" customHeight="1" x14ac:dyDescent="0.3">
      <c r="B12" s="670"/>
      <c r="C12" s="429" t="s">
        <v>113</v>
      </c>
      <c r="D12" s="430">
        <v>77</v>
      </c>
      <c r="E12" s="431">
        <v>198</v>
      </c>
      <c r="F12" s="430">
        <v>61</v>
      </c>
      <c r="G12" s="431"/>
    </row>
    <row r="13" spans="1:7" ht="18" customHeight="1" x14ac:dyDescent="0.3">
      <c r="B13" s="670"/>
      <c r="C13" s="429" t="s">
        <v>90</v>
      </c>
      <c r="D13" s="430">
        <v>26</v>
      </c>
      <c r="E13" s="431">
        <v>52</v>
      </c>
      <c r="F13" s="430">
        <v>42</v>
      </c>
      <c r="G13" s="431"/>
    </row>
    <row r="14" spans="1:7" ht="18" customHeight="1" x14ac:dyDescent="0.3">
      <c r="B14" s="670"/>
      <c r="C14" s="429" t="s">
        <v>215</v>
      </c>
      <c r="D14" s="476">
        <f>SUM(D10:D13)</f>
        <v>174</v>
      </c>
      <c r="E14" s="435">
        <f>SUM(E10:E13)</f>
        <v>315</v>
      </c>
      <c r="F14" s="476">
        <f>SUM(F10:F13)</f>
        <v>151</v>
      </c>
      <c r="G14" s="435">
        <f>SUM(G10:G13)</f>
        <v>0</v>
      </c>
    </row>
    <row r="15" spans="1:7" ht="8.4" customHeight="1" x14ac:dyDescent="0.3">
      <c r="B15" s="434"/>
      <c r="C15" s="432"/>
      <c r="D15" s="433"/>
      <c r="E15" s="433"/>
      <c r="F15" s="433"/>
      <c r="G15" s="433"/>
    </row>
    <row r="16" spans="1:7" ht="18" customHeight="1" x14ac:dyDescent="0.3">
      <c r="B16" s="670" t="s">
        <v>189</v>
      </c>
      <c r="C16" s="429" t="s">
        <v>88</v>
      </c>
      <c r="D16" s="430">
        <v>8.09</v>
      </c>
      <c r="E16" s="431">
        <v>7.6</v>
      </c>
      <c r="F16" s="430">
        <v>7.5</v>
      </c>
      <c r="G16" s="431">
        <v>8.1</v>
      </c>
    </row>
    <row r="17" spans="2:7" ht="18" customHeight="1" x14ac:dyDescent="0.3">
      <c r="B17" s="670"/>
      <c r="C17" s="429" t="s">
        <v>89</v>
      </c>
      <c r="D17" s="430">
        <v>9.2100000000000009</v>
      </c>
      <c r="E17" s="431">
        <v>8.4</v>
      </c>
      <c r="F17" s="430">
        <v>6.9</v>
      </c>
      <c r="G17" s="431">
        <v>8.6</v>
      </c>
    </row>
    <row r="18" spans="2:7" ht="18" customHeight="1" x14ac:dyDescent="0.3">
      <c r="B18" s="670"/>
      <c r="C18" s="429" t="s">
        <v>113</v>
      </c>
      <c r="D18" s="430">
        <v>6.29</v>
      </c>
      <c r="E18" s="431">
        <v>6.7</v>
      </c>
      <c r="F18" s="430">
        <v>5.6</v>
      </c>
      <c r="G18" s="431">
        <v>6.3</v>
      </c>
    </row>
    <row r="19" spans="2:7" ht="18" customHeight="1" x14ac:dyDescent="0.3">
      <c r="B19" s="670"/>
      <c r="C19" s="429" t="s">
        <v>90</v>
      </c>
      <c r="D19" s="430">
        <v>8.8000000000000007</v>
      </c>
      <c r="E19" s="431">
        <v>8.1</v>
      </c>
      <c r="F19" s="430">
        <v>8.1999999999999993</v>
      </c>
      <c r="G19" s="431">
        <v>8</v>
      </c>
    </row>
    <row r="20" spans="2:7" ht="9" customHeight="1" x14ac:dyDescent="0.3"/>
    <row r="21" spans="2:7" ht="14.4" customHeight="1" x14ac:dyDescent="0.3">
      <c r="C21" s="92" t="s">
        <v>191</v>
      </c>
    </row>
    <row r="23" spans="2:7" x14ac:dyDescent="0.3">
      <c r="C23" t="s">
        <v>216</v>
      </c>
    </row>
    <row r="24" spans="2:7" x14ac:dyDescent="0.3">
      <c r="C24" t="s">
        <v>217</v>
      </c>
      <c r="D24">
        <v>4.42</v>
      </c>
    </row>
  </sheetData>
  <mergeCells count="5">
    <mergeCell ref="B16:B19"/>
    <mergeCell ref="B10:B14"/>
    <mergeCell ref="B5:E5"/>
    <mergeCell ref="B6:E6"/>
    <mergeCell ref="A3:E3"/>
  </mergeCells>
  <hyperlinks>
    <hyperlink ref="A1" location="INDICE!A1" display="Volver al indice" xr:uid="{00000000-0004-0000-0E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15</vt:i4>
      </vt:variant>
    </vt:vector>
  </HeadingPairs>
  <TitlesOfParts>
    <vt:vector size="15" baseType="lpstr">
      <vt:lpstr>INDICE</vt:lpstr>
      <vt:lpstr>P-ES004-ECO</vt:lpstr>
      <vt:lpstr>P-ES005-ECO</vt:lpstr>
      <vt:lpstr>P-ES006-ECO</vt:lpstr>
      <vt:lpstr>PCL-009-ECO</vt:lpstr>
      <vt:lpstr>PCL-010-ECO</vt:lpstr>
      <vt:lpstr>PCL-011-ECO</vt:lpstr>
      <vt:lpstr>PCL-012-ECO</vt:lpstr>
      <vt:lpstr>PRCL-001-ECO</vt:lpstr>
      <vt:lpstr>P-SO005-ECO</vt:lpstr>
      <vt:lpstr>PR-SO005-ECO</vt:lpstr>
      <vt:lpstr>PR-SO006-ECO</vt:lpstr>
      <vt:lpstr>PR-SO007-ECO</vt:lpstr>
      <vt:lpstr>PR-SO008-ECO</vt:lpstr>
      <vt:lpstr>PR-SO009-ECO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Pérez</dc:creator>
  <cp:lastModifiedBy>Alejandro del Moral Agúndez</cp:lastModifiedBy>
  <dcterms:created xsi:type="dcterms:W3CDTF">2018-02-22T12:15:47Z</dcterms:created>
  <dcterms:modified xsi:type="dcterms:W3CDTF">2026-05-20T17:38:48Z</dcterms:modified>
</cp:coreProperties>
</file>